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Renovation Budget" sheetId="1" r:id="rId1"/>
  </sheets>
  <definedNames>
    <definedName name="_xlnm.Print_Titles" localSheetId="0">'Renovation Budget'!$A:$G,'Renovation Budget'!$1:$9</definedName>
  </definedNames>
  <calcPr fullCalcOnLoad="1"/>
</workbook>
</file>

<file path=xl/comments1.xml><?xml version="1.0" encoding="utf-8"?>
<comments xmlns="http://schemas.openxmlformats.org/spreadsheetml/2006/main">
  <authors>
    <author>Mike McCormick</author>
  </authors>
  <commentList>
    <comment ref="C162" authorId="0">
      <text>
        <r>
          <rPr>
            <sz val="12"/>
            <rFont val="Tahoma"/>
            <family val="2"/>
          </rPr>
          <t>Enter the projected or approved budget for this project.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<sst xmlns="http://schemas.openxmlformats.org/spreadsheetml/2006/main" count="274" uniqueCount="165">
  <si>
    <t>Real Estate Broker</t>
  </si>
  <si>
    <t>Real Estate Advisor</t>
  </si>
  <si>
    <t>Transaction Attorney</t>
  </si>
  <si>
    <t>Land Use and Zoning Council</t>
  </si>
  <si>
    <t>Title Insurance</t>
  </si>
  <si>
    <t>Settlement Attorney</t>
  </si>
  <si>
    <t>Title Search</t>
  </si>
  <si>
    <t>Alta Survey</t>
  </si>
  <si>
    <t>Geotechnical</t>
  </si>
  <si>
    <t>Environmental</t>
  </si>
  <si>
    <t>MEP Engineer</t>
  </si>
  <si>
    <t>Structural Engineer</t>
  </si>
  <si>
    <t>Civil Engineer</t>
  </si>
  <si>
    <t>Lease</t>
  </si>
  <si>
    <t>Existing Lease</t>
  </si>
  <si>
    <t>New Building Lease</t>
  </si>
  <si>
    <t>Ground Lease</t>
  </si>
  <si>
    <t>Land Purchase</t>
  </si>
  <si>
    <t>Infrastructure Improvements</t>
  </si>
  <si>
    <t>Property Owners Association</t>
  </si>
  <si>
    <t>Road Club Agreement</t>
  </si>
  <si>
    <t>Proffers &amp; Covenants</t>
  </si>
  <si>
    <t>Deed</t>
  </si>
  <si>
    <t>Title Commitment</t>
  </si>
  <si>
    <t>Transfer Fees</t>
  </si>
  <si>
    <t>Existing Landlord</t>
  </si>
  <si>
    <t>New Landlord</t>
  </si>
  <si>
    <t>Operating Expenses</t>
  </si>
  <si>
    <t>Real Estate Taxes</t>
  </si>
  <si>
    <t>Property Owner's Insurance</t>
  </si>
  <si>
    <t>Utilities</t>
  </si>
  <si>
    <t>Common Area Maintenance</t>
  </si>
  <si>
    <t>Interior Architect Contract</t>
  </si>
  <si>
    <t>Interior Design Consultant</t>
  </si>
  <si>
    <t>Alternative Officing/Hoteling Consultant</t>
  </si>
  <si>
    <t>Interior MEP Engineer</t>
  </si>
  <si>
    <t>Lighting Consultant</t>
  </si>
  <si>
    <t>Signage Consultant</t>
  </si>
  <si>
    <t>IT Consultant</t>
  </si>
  <si>
    <t>Security Consultant</t>
  </si>
  <si>
    <t>Fire Protection Consultant</t>
  </si>
  <si>
    <t>Acoustical Consultant</t>
  </si>
  <si>
    <t>Audio Visual Consultant</t>
  </si>
  <si>
    <t>Landscape Architect</t>
  </si>
  <si>
    <t>Environmental Engineer</t>
  </si>
  <si>
    <t>Geotech Engineer</t>
  </si>
  <si>
    <t>Traffic Engineer</t>
  </si>
  <si>
    <t>Hygenist</t>
  </si>
  <si>
    <t>Project Manager</t>
  </si>
  <si>
    <t>Development Manager</t>
  </si>
  <si>
    <t>Owner/Landlord Contract</t>
  </si>
  <si>
    <t>Permits &amp; Fees</t>
  </si>
  <si>
    <t>Site Plan Permit</t>
  </si>
  <si>
    <t>Performance &amp; Payment Bonds</t>
  </si>
  <si>
    <t>Permit Expeditor</t>
  </si>
  <si>
    <t>Project Legal Fees</t>
  </si>
  <si>
    <t>Owner/Landlord's Attorney</t>
  </si>
  <si>
    <t>Tenant's Attorney</t>
  </si>
  <si>
    <t>Surveyor</t>
  </si>
  <si>
    <t>Testing &amp; Inspections</t>
  </si>
  <si>
    <t>Materials Testing &amp; Inspections</t>
  </si>
  <si>
    <t>Electrical Ground Fault Testing</t>
  </si>
  <si>
    <t>County/City Inspections</t>
  </si>
  <si>
    <t>Geotechnical Testing</t>
  </si>
  <si>
    <t>Environmental Monitoring</t>
  </si>
  <si>
    <t>Builder's Risk Insurance</t>
  </si>
  <si>
    <t>Miscellaneous Soft Costs</t>
  </si>
  <si>
    <t>Site Work &amp; Surface Parking</t>
  </si>
  <si>
    <t>Parking Structure</t>
  </si>
  <si>
    <t>Landscaping</t>
  </si>
  <si>
    <t>Food Service Equipment</t>
  </si>
  <si>
    <t>Asbestos Abatement</t>
  </si>
  <si>
    <t>Specialty Spaces</t>
  </si>
  <si>
    <t>Natural Gas</t>
  </si>
  <si>
    <t>Electrical Service</t>
  </si>
  <si>
    <t>Water &amp; Sewer</t>
  </si>
  <si>
    <t>Telephone</t>
  </si>
  <si>
    <t>Fiberoptic</t>
  </si>
  <si>
    <t>Cable Television</t>
  </si>
  <si>
    <t>Furniture</t>
  </si>
  <si>
    <t>Systems Furniture</t>
  </si>
  <si>
    <t>Private Office Furniture</t>
  </si>
  <si>
    <t>Conference Room Furniture</t>
  </si>
  <si>
    <t>Common Area Furniture</t>
  </si>
  <si>
    <t>Supplemental Furniture</t>
  </si>
  <si>
    <t>Furniture Refurbishment</t>
  </si>
  <si>
    <t>Furnishings</t>
  </si>
  <si>
    <t>Interior Signage</t>
  </si>
  <si>
    <t>Artwork</t>
  </si>
  <si>
    <t>Interior Plantings</t>
  </si>
  <si>
    <t>Equipment</t>
  </si>
  <si>
    <t>Audio Visual Systems</t>
  </si>
  <si>
    <t>Telephone Equipment</t>
  </si>
  <si>
    <t>Data Network Equipment</t>
  </si>
  <si>
    <t>Relocation Management</t>
  </si>
  <si>
    <t>Temporary Signage</t>
  </si>
  <si>
    <t>Miscellaneous Relocation Expenses</t>
  </si>
  <si>
    <t>Moving Contractor</t>
  </si>
  <si>
    <t>Promotions &amp; Events</t>
  </si>
  <si>
    <t>Letter of Credit</t>
  </si>
  <si>
    <t>Construction/Interim Financing</t>
  </si>
  <si>
    <t>Carry Costs</t>
  </si>
  <si>
    <t>Permanent Financing</t>
  </si>
  <si>
    <t>Mortgage Broker</t>
  </si>
  <si>
    <t>Municipal Incentives Consultant</t>
  </si>
  <si>
    <t>Total $</t>
  </si>
  <si>
    <t>$/RSF</t>
  </si>
  <si>
    <t>Comments</t>
  </si>
  <si>
    <t>Real Estate/Lease Costs</t>
  </si>
  <si>
    <t>Soft Costs</t>
  </si>
  <si>
    <t>Real Estate/Lease Subtotal</t>
  </si>
  <si>
    <t>Date:</t>
  </si>
  <si>
    <t>RSF:</t>
  </si>
  <si>
    <t>Soft Costs Subtotal</t>
  </si>
  <si>
    <t>Hard Costs</t>
  </si>
  <si>
    <t>Hard Costs Subtotal</t>
  </si>
  <si>
    <t>Fixtures, Furnishings &amp; Equipment</t>
  </si>
  <si>
    <t>Fixtures, Furnishings &amp; Equipment Subtotal</t>
  </si>
  <si>
    <t xml:space="preserve"> Relocation</t>
  </si>
  <si>
    <t>Relocation Subtotal</t>
  </si>
  <si>
    <t xml:space="preserve"> Financing</t>
  </si>
  <si>
    <t xml:space="preserve"> Financing Subtotal</t>
  </si>
  <si>
    <t>% of Total Cost</t>
  </si>
  <si>
    <t>Master Project Budget</t>
  </si>
  <si>
    <t>Relocation Checklist/Schedule</t>
  </si>
  <si>
    <t>Move Coordination</t>
  </si>
  <si>
    <t>Furniture Procurement</t>
  </si>
  <si>
    <t>Reuse Management</t>
  </si>
  <si>
    <t>Project Manager (Reimbursables)</t>
  </si>
  <si>
    <t>Interior Architect (Reimbursables)</t>
  </si>
  <si>
    <t>2132r</t>
  </si>
  <si>
    <t>MEP (Reimbursables)</t>
  </si>
  <si>
    <t>Utilities During Construction</t>
  </si>
  <si>
    <t>Allowance</t>
  </si>
  <si>
    <t>Not in this Budget</t>
  </si>
  <si>
    <t>Not Required</t>
  </si>
  <si>
    <t xml:space="preserve">Construction Costs </t>
  </si>
  <si>
    <t xml:space="preserve">In MEP </t>
  </si>
  <si>
    <t>ITT-In house</t>
  </si>
  <si>
    <t>Furniture Inventory-Specialty Vendor</t>
  </si>
  <si>
    <t>Electronic Security System-Installation only</t>
  </si>
  <si>
    <t>Incl in GC Costs</t>
  </si>
  <si>
    <t>Building Signage</t>
  </si>
  <si>
    <t>USF:</t>
  </si>
  <si>
    <t>Owner Contingency</t>
  </si>
  <si>
    <t>5% of Hard Costs</t>
  </si>
  <si>
    <t>Voice, Data Cabling and Cable Tray</t>
  </si>
  <si>
    <t>ITT Budget</t>
  </si>
  <si>
    <t xml:space="preserve">Scope Reduction </t>
  </si>
  <si>
    <t>Total Budget Goal</t>
  </si>
  <si>
    <t xml:space="preserve">Total Current Budget Costs </t>
  </si>
  <si>
    <t>Scope Reduction Totals Required</t>
  </si>
  <si>
    <t>TBD</t>
  </si>
  <si>
    <t>ITT Budget-updated 3.31.05</t>
  </si>
  <si>
    <t>Herndon,  VA</t>
  </si>
  <si>
    <t>In Davis Estimate</t>
  </si>
  <si>
    <t>Note: Contingency allowance = $781,436</t>
  </si>
  <si>
    <t>included in construction cost</t>
  </si>
  <si>
    <t>$/USF</t>
  </si>
  <si>
    <t>Final Bid</t>
  </si>
  <si>
    <t>Variance (Budget minus Acutal)</t>
  </si>
  <si>
    <t>Current Change Orders</t>
  </si>
  <si>
    <t>Project Manager (3 month extension)</t>
  </si>
  <si>
    <t>XYZ Company</t>
  </si>
  <si>
    <t>Building One  Renovation &amp; Consolidation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</si>
</sst>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#.##\)"/>
    <numFmt numFmtId="165" formatCode="\(&quot;$&quot;#,###.##\)"/>
    <numFmt numFmtId="166" formatCode="\(&quot;$&quot;#,###.###\)"/>
    <numFmt numFmtId="167" formatCode="\(&quot;$&quot;#,###.####\)"/>
    <numFmt numFmtId="168" formatCode="\(&quot;$&quot;#,###.00\)"/>
    <numFmt numFmtId="169" formatCode="_(* #,##0.0_);_(* \(#,##0.0\);_(* &quot;-&quot;??_);_(@_)"/>
    <numFmt numFmtId="170" formatCode="_(* #,##0_);_(* \(#,##0\);_(* &quot;-&quot;??_);_(@_)"/>
    <numFmt numFmtId="171" formatCode="&quot;$&quot;#,##0"/>
    <numFmt numFmtId="172" formatCode="&quot;$&quot;#,##0.000"/>
    <numFmt numFmtId="173" formatCode="&quot;$&quot;#,##0.00"/>
    <numFmt numFmtId="174" formatCode="0.0%"/>
    <numFmt numFmtId="175" formatCode="_(&quot;$&quot;* #,##0.000_);_(&quot;$&quot;* \(#,##0.000\);_(&quot;$&quot;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8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CC66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8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3" fontId="2" fillId="0" borderId="0" xfId="42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57" applyFont="1" applyBorder="1" applyAlignment="1">
      <alignment/>
    </xf>
    <xf numFmtId="9" fontId="0" fillId="0" borderId="0" xfId="57" applyFont="1" applyAlignment="1">
      <alignment/>
    </xf>
    <xf numFmtId="0" fontId="0" fillId="0" borderId="0" xfId="0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/>
    </xf>
    <xf numFmtId="14" fontId="0" fillId="33" borderId="0" xfId="0" applyNumberForma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9" fontId="2" fillId="34" borderId="15" xfId="57" applyFont="1" applyFill="1" applyBorder="1" applyAlignment="1">
      <alignment/>
    </xf>
    <xf numFmtId="0" fontId="0" fillId="34" borderId="16" xfId="0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44" fontId="1" fillId="34" borderId="18" xfId="44" applyFont="1" applyFill="1" applyBorder="1" applyAlignment="1" applyProtection="1">
      <alignment/>
      <protection/>
    </xf>
    <xf numFmtId="44" fontId="3" fillId="34" borderId="18" xfId="44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 locked="0"/>
    </xf>
    <xf numFmtId="44" fontId="3" fillId="34" borderId="18" xfId="44" applyFont="1" applyFill="1" applyBorder="1" applyAlignment="1">
      <alignment/>
    </xf>
    <xf numFmtId="9" fontId="3" fillId="34" borderId="18" xfId="57" applyFont="1" applyFill="1" applyBorder="1" applyAlignment="1">
      <alignment/>
    </xf>
    <xf numFmtId="0" fontId="0" fillId="34" borderId="17" xfId="0" applyFill="1" applyBorder="1" applyAlignment="1" applyProtection="1">
      <alignment/>
      <protection/>
    </xf>
    <xf numFmtId="44" fontId="1" fillId="34" borderId="18" xfId="0" applyNumberFormat="1" applyFont="1" applyFill="1" applyBorder="1" applyAlignment="1" applyProtection="1">
      <alignment/>
      <protection/>
    </xf>
    <xf numFmtId="44" fontId="1" fillId="34" borderId="18" xfId="0" applyNumberFormat="1" applyFont="1" applyFill="1" applyBorder="1" applyAlignment="1">
      <alignment/>
    </xf>
    <xf numFmtId="44" fontId="0" fillId="34" borderId="18" xfId="44" applyFont="1" applyFill="1" applyBorder="1" applyAlignment="1" applyProtection="1">
      <alignment/>
      <protection/>
    </xf>
    <xf numFmtId="168" fontId="1" fillId="34" borderId="18" xfId="0" applyNumberFormat="1" applyFont="1" applyFill="1" applyBorder="1" applyAlignment="1">
      <alignment/>
    </xf>
    <xf numFmtId="0" fontId="5" fillId="34" borderId="17" xfId="0" applyFont="1" applyFill="1" applyBorder="1" applyAlignment="1" applyProtection="1">
      <alignment vertical="center"/>
      <protection/>
    </xf>
    <xf numFmtId="0" fontId="6" fillId="34" borderId="18" xfId="0" applyFont="1" applyFill="1" applyBorder="1" applyAlignment="1" applyProtection="1">
      <alignment vertical="center"/>
      <protection/>
    </xf>
    <xf numFmtId="44" fontId="6" fillId="34" borderId="18" xfId="0" applyNumberFormat="1" applyFont="1" applyFill="1" applyBorder="1" applyAlignment="1" applyProtection="1">
      <alignment vertical="center"/>
      <protection locked="0"/>
    </xf>
    <xf numFmtId="44" fontId="7" fillId="34" borderId="18" xfId="0" applyNumberFormat="1" applyFont="1" applyFill="1" applyBorder="1" applyAlignment="1">
      <alignment vertical="center"/>
    </xf>
    <xf numFmtId="9" fontId="7" fillId="34" borderId="18" xfId="57" applyFont="1" applyFill="1" applyBorder="1" applyAlignment="1">
      <alignment vertical="center"/>
    </xf>
    <xf numFmtId="0" fontId="5" fillId="34" borderId="19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44" fontId="0" fillId="0" borderId="13" xfId="0" applyNumberForma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9" fontId="0" fillId="0" borderId="13" xfId="57" applyFont="1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0" fontId="4" fillId="33" borderId="10" xfId="42" applyNumberFormat="1" applyFont="1" applyFill="1" applyBorder="1" applyAlignment="1" applyProtection="1">
      <alignment/>
      <protection locked="0"/>
    </xf>
    <xf numFmtId="170" fontId="4" fillId="33" borderId="20" xfId="42" applyNumberFormat="1" applyFont="1" applyFill="1" applyBorder="1" applyAlignment="1" applyProtection="1">
      <alignment/>
      <protection locked="0"/>
    </xf>
    <xf numFmtId="44" fontId="0" fillId="33" borderId="21" xfId="0" applyNumberFormat="1" applyFill="1" applyBorder="1" applyAlignment="1">
      <alignment/>
    </xf>
    <xf numFmtId="44" fontId="0" fillId="33" borderId="13" xfId="0" applyNumberFormat="1" applyFill="1" applyBorder="1" applyAlignment="1">
      <alignment/>
    </xf>
    <xf numFmtId="44" fontId="0" fillId="33" borderId="0" xfId="0" applyNumberFormat="1" applyFont="1" applyFill="1" applyBorder="1" applyAlignment="1">
      <alignment horizontal="center"/>
    </xf>
    <xf numFmtId="10" fontId="2" fillId="0" borderId="0" xfId="42" applyNumberFormat="1" applyFont="1" applyBorder="1" applyAlignment="1">
      <alignment/>
    </xf>
    <xf numFmtId="10" fontId="3" fillId="34" borderId="18" xfId="57" applyNumberFormat="1" applyFont="1" applyFill="1" applyBorder="1" applyAlignment="1" applyProtection="1">
      <alignment/>
      <protection/>
    </xf>
    <xf numFmtId="10" fontId="3" fillId="34" borderId="18" xfId="57" applyNumberFormat="1" applyFont="1" applyFill="1" applyBorder="1" applyAlignment="1">
      <alignment/>
    </xf>
    <xf numFmtId="10" fontId="1" fillId="34" borderId="18" xfId="57" applyNumberFormat="1" applyFont="1" applyFill="1" applyBorder="1" applyAlignment="1" applyProtection="1">
      <alignment/>
      <protection/>
    </xf>
    <xf numFmtId="10" fontId="1" fillId="34" borderId="18" xfId="57" applyNumberFormat="1" applyFont="1" applyFill="1" applyBorder="1" applyAlignment="1">
      <alignment/>
    </xf>
    <xf numFmtId="9" fontId="48" fillId="35" borderId="22" xfId="57" applyFont="1" applyFill="1" applyBorder="1" applyAlignment="1" applyProtection="1">
      <alignment horizontal="center"/>
      <protection locked="0"/>
    </xf>
    <xf numFmtId="9" fontId="48" fillId="35" borderId="23" xfId="57" applyFont="1" applyFill="1" applyBorder="1" applyAlignment="1" applyProtection="1">
      <alignment horizontal="center"/>
      <protection locked="0"/>
    </xf>
    <xf numFmtId="9" fontId="48" fillId="35" borderId="24" xfId="57" applyFont="1" applyFill="1" applyBorder="1" applyAlignment="1" applyProtection="1">
      <alignment horizontal="center"/>
      <protection locked="0"/>
    </xf>
    <xf numFmtId="0" fontId="49" fillId="35" borderId="11" xfId="0" applyFont="1" applyFill="1" applyBorder="1" applyAlignment="1" applyProtection="1">
      <alignment/>
      <protection locked="0"/>
    </xf>
    <xf numFmtId="0" fontId="49" fillId="35" borderId="0" xfId="0" applyFont="1" applyFill="1" applyBorder="1" applyAlignment="1" applyProtection="1">
      <alignment/>
      <protection locked="0"/>
    </xf>
    <xf numFmtId="9" fontId="49" fillId="35" borderId="0" xfId="57" applyFont="1" applyFill="1" applyBorder="1" applyAlignment="1" applyProtection="1">
      <alignment/>
      <protection locked="0"/>
    </xf>
    <xf numFmtId="0" fontId="49" fillId="35" borderId="10" xfId="0" applyFont="1" applyFill="1" applyBorder="1" applyAlignment="1" applyProtection="1">
      <alignment/>
      <protection locked="0"/>
    </xf>
    <xf numFmtId="9" fontId="50" fillId="35" borderId="11" xfId="57" applyFont="1" applyFill="1" applyBorder="1" applyAlignment="1" applyProtection="1">
      <alignment horizontal="center"/>
      <protection locked="0"/>
    </xf>
    <xf numFmtId="9" fontId="50" fillId="35" borderId="0" xfId="57" applyFont="1" applyFill="1" applyBorder="1" applyAlignment="1" applyProtection="1">
      <alignment horizontal="center"/>
      <protection locked="0"/>
    </xf>
    <xf numFmtId="9" fontId="50" fillId="35" borderId="10" xfId="57" applyFont="1" applyFill="1" applyBorder="1" applyAlignment="1" applyProtection="1">
      <alignment horizontal="center"/>
      <protection locked="0"/>
    </xf>
    <xf numFmtId="9" fontId="50" fillId="35" borderId="12" xfId="57" applyFont="1" applyFill="1" applyBorder="1" applyAlignment="1" applyProtection="1">
      <alignment horizontal="center"/>
      <protection locked="0"/>
    </xf>
    <xf numFmtId="9" fontId="50" fillId="35" borderId="13" xfId="57" applyFont="1" applyFill="1" applyBorder="1" applyAlignment="1" applyProtection="1">
      <alignment horizontal="center"/>
      <protection locked="0"/>
    </xf>
    <xf numFmtId="9" fontId="50" fillId="35" borderId="20" xfId="57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>
      <alignment horizontal="right"/>
    </xf>
    <xf numFmtId="0" fontId="51" fillId="0" borderId="0" xfId="0" applyFont="1" applyAlignment="1">
      <alignment horizontal="right"/>
    </xf>
    <xf numFmtId="0" fontId="51" fillId="33" borderId="13" xfId="0" applyFont="1" applyFill="1" applyBorder="1" applyAlignment="1">
      <alignment horizontal="right"/>
    </xf>
    <xf numFmtId="9" fontId="51" fillId="33" borderId="0" xfId="57" applyFont="1" applyFill="1" applyBorder="1" applyAlignment="1">
      <alignment horizontal="right"/>
    </xf>
    <xf numFmtId="9" fontId="51" fillId="33" borderId="13" xfId="57" applyFont="1" applyFill="1" applyBorder="1" applyAlignment="1">
      <alignment horizontal="right"/>
    </xf>
    <xf numFmtId="0" fontId="49" fillId="36" borderId="22" xfId="0" applyFont="1" applyFill="1" applyBorder="1" applyAlignment="1">
      <alignment/>
    </xf>
    <xf numFmtId="0" fontId="49" fillId="36" borderId="23" xfId="0" applyFont="1" applyFill="1" applyBorder="1" applyAlignment="1">
      <alignment/>
    </xf>
    <xf numFmtId="9" fontId="49" fillId="36" borderId="23" xfId="57" applyFont="1" applyFill="1" applyBorder="1" applyAlignment="1">
      <alignment/>
    </xf>
    <xf numFmtId="0" fontId="49" fillId="36" borderId="24" xfId="0" applyFont="1" applyFill="1" applyBorder="1" applyAlignment="1">
      <alignment/>
    </xf>
    <xf numFmtId="0" fontId="50" fillId="36" borderId="14" xfId="0" applyFont="1" applyFill="1" applyBorder="1" applyAlignment="1" applyProtection="1">
      <alignment vertical="center"/>
      <protection/>
    </xf>
    <xf numFmtId="0" fontId="50" fillId="36" borderId="15" xfId="0" applyFont="1" applyFill="1" applyBorder="1" applyAlignment="1" applyProtection="1">
      <alignment vertical="center"/>
      <protection/>
    </xf>
    <xf numFmtId="0" fontId="50" fillId="36" borderId="15" xfId="0" applyFont="1" applyFill="1" applyBorder="1" applyAlignment="1" applyProtection="1">
      <alignment horizontal="center" vertical="center"/>
      <protection locked="0"/>
    </xf>
    <xf numFmtId="0" fontId="50" fillId="36" borderId="15" xfId="0" applyFont="1" applyFill="1" applyBorder="1" applyAlignment="1">
      <alignment horizontal="center" vertical="center"/>
    </xf>
    <xf numFmtId="9" fontId="50" fillId="36" borderId="15" xfId="57" applyFont="1" applyFill="1" applyBorder="1" applyAlignment="1">
      <alignment horizontal="center" vertical="center" wrapText="1"/>
    </xf>
    <xf numFmtId="0" fontId="50" fillId="36" borderId="16" xfId="0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showGridLines="0" tabSelected="1" zoomScaleSheetLayoutView="100" zoomScalePageLayoutView="0" workbookViewId="0" topLeftCell="A1">
      <selection activeCell="A9" sqref="A9:G10"/>
    </sheetView>
  </sheetViews>
  <sheetFormatPr defaultColWidth="9.140625" defaultRowHeight="12.75"/>
  <cols>
    <col min="1" max="1" width="7.8515625" style="0" customWidth="1"/>
    <col min="2" max="2" width="39.421875" style="0" customWidth="1"/>
    <col min="3" max="3" width="18.28125" style="0" customWidth="1"/>
    <col min="4" max="4" width="11.8515625" style="0" customWidth="1"/>
    <col min="5" max="5" width="12.8515625" style="0" customWidth="1"/>
    <col min="6" max="6" width="9.8515625" style="4" customWidth="1"/>
    <col min="7" max="7" width="18.421875" style="0" customWidth="1"/>
    <col min="8" max="8" width="1.57421875" style="0" customWidth="1"/>
  </cols>
  <sheetData>
    <row r="1" spans="1:7" ht="18">
      <c r="A1" s="68" t="s">
        <v>123</v>
      </c>
      <c r="B1" s="69"/>
      <c r="C1" s="69"/>
      <c r="D1" s="69"/>
      <c r="E1" s="69"/>
      <c r="F1" s="69"/>
      <c r="G1" s="70"/>
    </row>
    <row r="2" spans="1:7" ht="12.75">
      <c r="A2" s="71"/>
      <c r="B2" s="72"/>
      <c r="C2" s="72"/>
      <c r="D2" s="72"/>
      <c r="E2" s="72"/>
      <c r="F2" s="73"/>
      <c r="G2" s="74"/>
    </row>
    <row r="3" spans="1:7" ht="12.75">
      <c r="A3" s="75" t="s">
        <v>163</v>
      </c>
      <c r="B3" s="76"/>
      <c r="C3" s="76"/>
      <c r="D3" s="76"/>
      <c r="E3" s="76"/>
      <c r="F3" s="76"/>
      <c r="G3" s="77"/>
    </row>
    <row r="4" spans="1:7" ht="12.75">
      <c r="A4" s="75" t="s">
        <v>164</v>
      </c>
      <c r="B4" s="76"/>
      <c r="C4" s="76"/>
      <c r="D4" s="76"/>
      <c r="E4" s="76"/>
      <c r="F4" s="76"/>
      <c r="G4" s="77"/>
    </row>
    <row r="5" spans="1:7" ht="13.5" thickBot="1">
      <c r="A5" s="78" t="s">
        <v>154</v>
      </c>
      <c r="B5" s="79"/>
      <c r="C5" s="79"/>
      <c r="D5" s="79"/>
      <c r="E5" s="79"/>
      <c r="F5" s="79"/>
      <c r="G5" s="80"/>
    </row>
    <row r="6" spans="1:7" ht="12.75">
      <c r="A6" s="56"/>
      <c r="B6" s="81" t="str">
        <f>B149</f>
        <v>Total Current Budget Costs </v>
      </c>
      <c r="C6" s="62">
        <f>C149</f>
        <v>10946387.93</v>
      </c>
      <c r="D6" s="57"/>
      <c r="E6" s="57"/>
      <c r="F6" s="81" t="s">
        <v>111</v>
      </c>
      <c r="G6" s="19">
        <v>41138</v>
      </c>
    </row>
    <row r="7" spans="1:7" ht="13.5" thickBot="1">
      <c r="A7" s="56"/>
      <c r="B7" s="82" t="str">
        <f>B162</f>
        <v>Total Budget Goal</v>
      </c>
      <c r="C7" s="60">
        <f>C162</f>
        <v>11500000</v>
      </c>
      <c r="D7" s="20"/>
      <c r="E7" s="21"/>
      <c r="F7" s="84" t="s">
        <v>143</v>
      </c>
      <c r="G7" s="58">
        <v>149074</v>
      </c>
    </row>
    <row r="8" spans="1:7" ht="14.25" thickBot="1" thickTop="1">
      <c r="A8" s="22"/>
      <c r="B8" s="83" t="str">
        <f>B163</f>
        <v>Variance (Budget minus Acutal)</v>
      </c>
      <c r="C8" s="61">
        <f>C163</f>
        <v>553612.0700000003</v>
      </c>
      <c r="D8" s="23"/>
      <c r="E8" s="24"/>
      <c r="F8" s="85" t="s">
        <v>112</v>
      </c>
      <c r="G8" s="59">
        <v>166942</v>
      </c>
    </row>
    <row r="9" spans="1:7" ht="12.75">
      <c r="A9" s="86"/>
      <c r="B9" s="87"/>
      <c r="C9" s="87"/>
      <c r="D9" s="87"/>
      <c r="E9" s="87"/>
      <c r="F9" s="88"/>
      <c r="G9" s="89"/>
    </row>
    <row r="10" spans="1:7" ht="38.25">
      <c r="A10" s="90">
        <v>1000</v>
      </c>
      <c r="B10" s="91" t="s">
        <v>108</v>
      </c>
      <c r="C10" s="92" t="s">
        <v>105</v>
      </c>
      <c r="D10" s="93" t="s">
        <v>158</v>
      </c>
      <c r="E10" s="93" t="s">
        <v>106</v>
      </c>
      <c r="F10" s="94" t="s">
        <v>122</v>
      </c>
      <c r="G10" s="95" t="s">
        <v>107</v>
      </c>
    </row>
    <row r="11" spans="1:7" ht="12.75">
      <c r="A11" s="9">
        <v>1110</v>
      </c>
      <c r="B11" s="10" t="s">
        <v>0</v>
      </c>
      <c r="C11" s="6">
        <v>0</v>
      </c>
      <c r="D11" s="1">
        <f>IF(C11=0,"",C11/$G$7)</f>
      </c>
      <c r="E11" s="1">
        <f>IF(C11=0,"",C11/$G$8)</f>
      </c>
      <c r="F11" s="63">
        <f>IF(C11=0,"",C11/$C$6)</f>
      </c>
      <c r="G11" s="7" t="s">
        <v>134</v>
      </c>
    </row>
    <row r="12" spans="1:7" ht="12.75">
      <c r="A12" s="9">
        <v>1120</v>
      </c>
      <c r="B12" s="10" t="s">
        <v>1</v>
      </c>
      <c r="C12" s="6">
        <v>0</v>
      </c>
      <c r="D12" s="1">
        <f aca="true" t="shared" si="0" ref="D12:D43">IF(C12=0,"",C12/$G$7)</f>
      </c>
      <c r="E12" s="1">
        <f aca="true" t="shared" si="1" ref="E12:E43">IF(C12=0,"",C12/$G$8)</f>
      </c>
      <c r="F12" s="63">
        <f aca="true" t="shared" si="2" ref="F12:F43">IF(C12=0,"",C12/$C$6)</f>
      </c>
      <c r="G12" s="7" t="s">
        <v>134</v>
      </c>
    </row>
    <row r="13" spans="1:7" ht="12.75">
      <c r="A13" s="9">
        <v>1140</v>
      </c>
      <c r="B13" s="10" t="s">
        <v>104</v>
      </c>
      <c r="C13" s="6">
        <v>0</v>
      </c>
      <c r="D13" s="1">
        <f t="shared" si="0"/>
      </c>
      <c r="E13" s="1">
        <f t="shared" si="1"/>
      </c>
      <c r="F13" s="63">
        <f t="shared" si="2"/>
      </c>
      <c r="G13" s="7" t="s">
        <v>134</v>
      </c>
    </row>
    <row r="14" spans="1:7" ht="12.75">
      <c r="A14" s="9">
        <v>1210</v>
      </c>
      <c r="B14" s="10" t="s">
        <v>2</v>
      </c>
      <c r="C14" s="6">
        <v>0</v>
      </c>
      <c r="D14" s="1">
        <f t="shared" si="0"/>
      </c>
      <c r="E14" s="1">
        <f t="shared" si="1"/>
      </c>
      <c r="F14" s="63">
        <f t="shared" si="2"/>
      </c>
      <c r="G14" s="7" t="s">
        <v>134</v>
      </c>
    </row>
    <row r="15" spans="1:7" ht="12.75">
      <c r="A15" s="9">
        <v>1220</v>
      </c>
      <c r="B15" s="10" t="s">
        <v>3</v>
      </c>
      <c r="C15" s="6">
        <v>0</v>
      </c>
      <c r="D15" s="1">
        <f t="shared" si="0"/>
      </c>
      <c r="E15" s="1">
        <f t="shared" si="1"/>
      </c>
      <c r="F15" s="63">
        <f t="shared" si="2"/>
      </c>
      <c r="G15" s="7" t="s">
        <v>134</v>
      </c>
    </row>
    <row r="16" spans="1:7" ht="12.75">
      <c r="A16" s="9">
        <v>1230</v>
      </c>
      <c r="B16" s="10" t="s">
        <v>4</v>
      </c>
      <c r="C16" s="6">
        <v>0</v>
      </c>
      <c r="D16" s="1">
        <f t="shared" si="0"/>
      </c>
      <c r="E16" s="1">
        <f t="shared" si="1"/>
      </c>
      <c r="F16" s="63">
        <f t="shared" si="2"/>
      </c>
      <c r="G16" s="7" t="s">
        <v>134</v>
      </c>
    </row>
    <row r="17" spans="1:7" ht="12.75">
      <c r="A17" s="9">
        <v>1240</v>
      </c>
      <c r="B17" s="10" t="s">
        <v>5</v>
      </c>
      <c r="C17" s="6">
        <v>0</v>
      </c>
      <c r="D17" s="1">
        <f t="shared" si="0"/>
      </c>
      <c r="E17" s="1">
        <f t="shared" si="1"/>
      </c>
      <c r="F17" s="63">
        <f t="shared" si="2"/>
      </c>
      <c r="G17" s="7" t="s">
        <v>134</v>
      </c>
    </row>
    <row r="18" spans="1:7" ht="12.75">
      <c r="A18" s="9">
        <v>1310</v>
      </c>
      <c r="B18" s="10" t="s">
        <v>6</v>
      </c>
      <c r="C18" s="6">
        <v>0</v>
      </c>
      <c r="D18" s="1">
        <f t="shared" si="0"/>
      </c>
      <c r="E18" s="1">
        <f t="shared" si="1"/>
      </c>
      <c r="F18" s="63">
        <f t="shared" si="2"/>
      </c>
      <c r="G18" s="7" t="s">
        <v>134</v>
      </c>
    </row>
    <row r="19" spans="1:7" ht="12.75">
      <c r="A19" s="9">
        <v>1315</v>
      </c>
      <c r="B19" s="10" t="s">
        <v>7</v>
      </c>
      <c r="C19" s="6">
        <v>0</v>
      </c>
      <c r="D19" s="1">
        <f t="shared" si="0"/>
      </c>
      <c r="E19" s="1">
        <f t="shared" si="1"/>
      </c>
      <c r="F19" s="63">
        <f t="shared" si="2"/>
      </c>
      <c r="G19" s="7" t="s">
        <v>134</v>
      </c>
    </row>
    <row r="20" spans="1:7" ht="12.75">
      <c r="A20" s="9">
        <v>1320</v>
      </c>
      <c r="B20" s="10" t="s">
        <v>8</v>
      </c>
      <c r="C20" s="6">
        <v>0</v>
      </c>
      <c r="D20" s="1">
        <f t="shared" si="0"/>
      </c>
      <c r="E20" s="1">
        <f t="shared" si="1"/>
      </c>
      <c r="F20" s="63">
        <f t="shared" si="2"/>
      </c>
      <c r="G20" s="7" t="s">
        <v>134</v>
      </c>
    </row>
    <row r="21" spans="1:7" ht="12.75">
      <c r="A21" s="9">
        <v>1321</v>
      </c>
      <c r="B21" s="10" t="s">
        <v>9</v>
      </c>
      <c r="C21" s="6">
        <v>0</v>
      </c>
      <c r="D21" s="1">
        <f t="shared" si="0"/>
      </c>
      <c r="E21" s="1">
        <f t="shared" si="1"/>
      </c>
      <c r="F21" s="63">
        <f t="shared" si="2"/>
      </c>
      <c r="G21" s="7" t="s">
        <v>134</v>
      </c>
    </row>
    <row r="22" spans="1:7" ht="12.75">
      <c r="A22" s="9">
        <v>1322</v>
      </c>
      <c r="B22" s="10" t="s">
        <v>10</v>
      </c>
      <c r="C22" s="6">
        <v>0</v>
      </c>
      <c r="D22" s="1">
        <f t="shared" si="0"/>
      </c>
      <c r="E22" s="1">
        <f t="shared" si="1"/>
      </c>
      <c r="F22" s="63">
        <f t="shared" si="2"/>
      </c>
      <c r="G22" s="7" t="s">
        <v>134</v>
      </c>
    </row>
    <row r="23" spans="1:7" ht="12.75">
      <c r="A23" s="9">
        <v>1323</v>
      </c>
      <c r="B23" s="10" t="s">
        <v>11</v>
      </c>
      <c r="C23" s="6">
        <v>0</v>
      </c>
      <c r="D23" s="1">
        <f t="shared" si="0"/>
      </c>
      <c r="E23" s="1">
        <f t="shared" si="1"/>
      </c>
      <c r="F23" s="63">
        <f t="shared" si="2"/>
      </c>
      <c r="G23" s="7" t="s">
        <v>134</v>
      </c>
    </row>
    <row r="24" spans="1:7" ht="12.75">
      <c r="A24" s="9">
        <v>1324</v>
      </c>
      <c r="B24" s="10" t="s">
        <v>12</v>
      </c>
      <c r="C24" s="6">
        <v>0</v>
      </c>
      <c r="D24" s="1">
        <f t="shared" si="0"/>
      </c>
      <c r="E24" s="1">
        <f t="shared" si="1"/>
      </c>
      <c r="F24" s="63">
        <f t="shared" si="2"/>
      </c>
      <c r="G24" s="7" t="s">
        <v>134</v>
      </c>
    </row>
    <row r="25" spans="1:7" ht="12.75">
      <c r="A25" s="9">
        <v>1410</v>
      </c>
      <c r="B25" s="10" t="s">
        <v>13</v>
      </c>
      <c r="C25" s="6">
        <v>0</v>
      </c>
      <c r="D25" s="1">
        <f t="shared" si="0"/>
      </c>
      <c r="E25" s="1">
        <f t="shared" si="1"/>
      </c>
      <c r="F25" s="63">
        <f t="shared" si="2"/>
      </c>
      <c r="G25" s="7" t="s">
        <v>134</v>
      </c>
    </row>
    <row r="26" spans="1:7" ht="12.75">
      <c r="A26" s="9">
        <v>1411</v>
      </c>
      <c r="B26" s="10" t="s">
        <v>14</v>
      </c>
      <c r="C26" s="6">
        <v>0</v>
      </c>
      <c r="D26" s="1">
        <f t="shared" si="0"/>
      </c>
      <c r="E26" s="1">
        <f t="shared" si="1"/>
      </c>
      <c r="F26" s="63">
        <f t="shared" si="2"/>
      </c>
      <c r="G26" s="7" t="s">
        <v>134</v>
      </c>
    </row>
    <row r="27" spans="1:7" ht="12.75">
      <c r="A27" s="9">
        <v>1412</v>
      </c>
      <c r="B27" s="10" t="s">
        <v>15</v>
      </c>
      <c r="C27" s="6">
        <v>0</v>
      </c>
      <c r="D27" s="1">
        <f t="shared" si="0"/>
      </c>
      <c r="E27" s="1">
        <f t="shared" si="1"/>
      </c>
      <c r="F27" s="63">
        <f t="shared" si="2"/>
      </c>
      <c r="G27" s="7" t="s">
        <v>134</v>
      </c>
    </row>
    <row r="28" spans="1:7" ht="12.75">
      <c r="A28" s="9">
        <v>1413</v>
      </c>
      <c r="B28" s="10" t="s">
        <v>16</v>
      </c>
      <c r="C28" s="6">
        <v>0</v>
      </c>
      <c r="D28" s="1">
        <f t="shared" si="0"/>
      </c>
      <c r="E28" s="1">
        <f t="shared" si="1"/>
      </c>
      <c r="F28" s="63">
        <f t="shared" si="2"/>
      </c>
      <c r="G28" s="7" t="s">
        <v>134</v>
      </c>
    </row>
    <row r="29" spans="1:7" ht="12.75">
      <c r="A29" s="9">
        <v>1420</v>
      </c>
      <c r="B29" s="10" t="s">
        <v>17</v>
      </c>
      <c r="C29" s="6">
        <v>0</v>
      </c>
      <c r="D29" s="1">
        <f t="shared" si="0"/>
      </c>
      <c r="E29" s="1">
        <f t="shared" si="1"/>
      </c>
      <c r="F29" s="63">
        <f t="shared" si="2"/>
      </c>
      <c r="G29" s="7" t="s">
        <v>134</v>
      </c>
    </row>
    <row r="30" spans="1:7" ht="12.75">
      <c r="A30" s="9">
        <v>1430</v>
      </c>
      <c r="B30" s="10" t="s">
        <v>18</v>
      </c>
      <c r="C30" s="6">
        <v>0</v>
      </c>
      <c r="D30" s="1">
        <f t="shared" si="0"/>
      </c>
      <c r="E30" s="1">
        <f t="shared" si="1"/>
      </c>
      <c r="F30" s="63">
        <f t="shared" si="2"/>
      </c>
      <c r="G30" s="7" t="s">
        <v>134</v>
      </c>
    </row>
    <row r="31" spans="1:7" ht="12.75">
      <c r="A31" s="9">
        <v>1480</v>
      </c>
      <c r="B31" s="10" t="s">
        <v>19</v>
      </c>
      <c r="C31" s="6">
        <v>0</v>
      </c>
      <c r="D31" s="1">
        <f t="shared" si="0"/>
      </c>
      <c r="E31" s="1">
        <f t="shared" si="1"/>
      </c>
      <c r="F31" s="63">
        <f t="shared" si="2"/>
      </c>
      <c r="G31" s="7" t="s">
        <v>134</v>
      </c>
    </row>
    <row r="32" spans="1:7" ht="12.75">
      <c r="A32" s="9">
        <v>1481</v>
      </c>
      <c r="B32" s="10" t="s">
        <v>20</v>
      </c>
      <c r="C32" s="6">
        <v>0</v>
      </c>
      <c r="D32" s="1">
        <f t="shared" si="0"/>
      </c>
      <c r="E32" s="1">
        <f t="shared" si="1"/>
      </c>
      <c r="F32" s="63">
        <f t="shared" si="2"/>
      </c>
      <c r="G32" s="7" t="s">
        <v>134</v>
      </c>
    </row>
    <row r="33" spans="1:7" ht="12.75">
      <c r="A33" s="9">
        <v>1482</v>
      </c>
      <c r="B33" s="10" t="s">
        <v>21</v>
      </c>
      <c r="C33" s="6">
        <v>0</v>
      </c>
      <c r="D33" s="1">
        <f t="shared" si="0"/>
      </c>
      <c r="E33" s="1">
        <f t="shared" si="1"/>
      </c>
      <c r="F33" s="63">
        <f t="shared" si="2"/>
      </c>
      <c r="G33" s="7" t="s">
        <v>134</v>
      </c>
    </row>
    <row r="34" spans="1:7" ht="12.75">
      <c r="A34" s="9">
        <v>1483</v>
      </c>
      <c r="B34" s="10" t="s">
        <v>22</v>
      </c>
      <c r="C34" s="6">
        <v>0</v>
      </c>
      <c r="D34" s="1">
        <f t="shared" si="0"/>
      </c>
      <c r="E34" s="1">
        <f t="shared" si="1"/>
      </c>
      <c r="F34" s="63">
        <f t="shared" si="2"/>
      </c>
      <c r="G34" s="7" t="s">
        <v>134</v>
      </c>
    </row>
    <row r="35" spans="1:7" ht="12.75">
      <c r="A35" s="9">
        <v>1490</v>
      </c>
      <c r="B35" s="10" t="s">
        <v>23</v>
      </c>
      <c r="C35" s="6">
        <v>0</v>
      </c>
      <c r="D35" s="1">
        <f t="shared" si="0"/>
      </c>
      <c r="E35" s="1">
        <f t="shared" si="1"/>
      </c>
      <c r="F35" s="63">
        <f t="shared" si="2"/>
      </c>
      <c r="G35" s="7" t="s">
        <v>134</v>
      </c>
    </row>
    <row r="36" spans="1:7" ht="12.75">
      <c r="A36" s="9">
        <v>1495</v>
      </c>
      <c r="B36" s="10" t="s">
        <v>24</v>
      </c>
      <c r="C36" s="6">
        <v>0</v>
      </c>
      <c r="D36" s="1">
        <f t="shared" si="0"/>
      </c>
      <c r="E36" s="1">
        <f t="shared" si="1"/>
      </c>
      <c r="F36" s="63">
        <f t="shared" si="2"/>
      </c>
      <c r="G36" s="7" t="s">
        <v>134</v>
      </c>
    </row>
    <row r="37" spans="1:7" ht="12.75">
      <c r="A37" s="9">
        <v>1510</v>
      </c>
      <c r="B37" s="10" t="s">
        <v>25</v>
      </c>
      <c r="C37" s="6">
        <v>0</v>
      </c>
      <c r="D37" s="1">
        <f t="shared" si="0"/>
      </c>
      <c r="E37" s="1">
        <f t="shared" si="1"/>
      </c>
      <c r="F37" s="63">
        <f t="shared" si="2"/>
      </c>
      <c r="G37" s="7" t="s">
        <v>134</v>
      </c>
    </row>
    <row r="38" spans="1:7" ht="12.75">
      <c r="A38" s="9">
        <v>1520</v>
      </c>
      <c r="B38" s="10" t="s">
        <v>26</v>
      </c>
      <c r="C38" s="6">
        <v>0</v>
      </c>
      <c r="D38" s="1">
        <f t="shared" si="0"/>
      </c>
      <c r="E38" s="1">
        <f t="shared" si="1"/>
      </c>
      <c r="F38" s="63">
        <f t="shared" si="2"/>
      </c>
      <c r="G38" s="7" t="s">
        <v>134</v>
      </c>
    </row>
    <row r="39" spans="1:7" ht="12.75">
      <c r="A39" s="9">
        <v>1580</v>
      </c>
      <c r="B39" s="10" t="s">
        <v>27</v>
      </c>
      <c r="C39" s="6">
        <v>0</v>
      </c>
      <c r="D39" s="1">
        <f t="shared" si="0"/>
      </c>
      <c r="E39" s="1">
        <f t="shared" si="1"/>
      </c>
      <c r="F39" s="63">
        <f t="shared" si="2"/>
      </c>
      <c r="G39" s="7" t="s">
        <v>134</v>
      </c>
    </row>
    <row r="40" spans="1:7" ht="12.75">
      <c r="A40" s="9">
        <v>1581</v>
      </c>
      <c r="B40" s="10" t="s">
        <v>28</v>
      </c>
      <c r="C40" s="6">
        <v>0</v>
      </c>
      <c r="D40" s="1">
        <f t="shared" si="0"/>
      </c>
      <c r="E40" s="1">
        <f t="shared" si="1"/>
      </c>
      <c r="F40" s="63">
        <f t="shared" si="2"/>
      </c>
      <c r="G40" s="7" t="s">
        <v>134</v>
      </c>
    </row>
    <row r="41" spans="1:7" ht="12.75">
      <c r="A41" s="9">
        <v>1582</v>
      </c>
      <c r="B41" s="10" t="s">
        <v>29</v>
      </c>
      <c r="C41" s="6">
        <v>0</v>
      </c>
      <c r="D41" s="1">
        <f t="shared" si="0"/>
      </c>
      <c r="E41" s="1">
        <f t="shared" si="1"/>
      </c>
      <c r="F41" s="63">
        <f t="shared" si="2"/>
      </c>
      <c r="G41" s="7" t="s">
        <v>134</v>
      </c>
    </row>
    <row r="42" spans="1:7" ht="12.75">
      <c r="A42" s="9">
        <v>1583</v>
      </c>
      <c r="B42" s="10" t="s">
        <v>30</v>
      </c>
      <c r="C42" s="6">
        <v>0</v>
      </c>
      <c r="D42" s="1">
        <f t="shared" si="0"/>
      </c>
      <c r="E42" s="1">
        <f t="shared" si="1"/>
      </c>
      <c r="F42" s="63">
        <f t="shared" si="2"/>
      </c>
      <c r="G42" s="7" t="s">
        <v>134</v>
      </c>
    </row>
    <row r="43" spans="1:7" ht="12.75">
      <c r="A43" s="9">
        <v>1584</v>
      </c>
      <c r="B43" s="10" t="s">
        <v>31</v>
      </c>
      <c r="C43" s="6">
        <v>0</v>
      </c>
      <c r="D43" s="1">
        <f t="shared" si="0"/>
      </c>
      <c r="E43" s="1">
        <f t="shared" si="1"/>
      </c>
      <c r="F43" s="63">
        <f t="shared" si="2"/>
      </c>
      <c r="G43" s="7" t="s">
        <v>134</v>
      </c>
    </row>
    <row r="44" spans="1:7" ht="13.5" thickBot="1">
      <c r="A44" s="31">
        <v>1000</v>
      </c>
      <c r="B44" s="32" t="s">
        <v>110</v>
      </c>
      <c r="C44" s="34">
        <f>SUM(C11:C43)</f>
        <v>0</v>
      </c>
      <c r="D44" s="34">
        <f>SUM(D11:D43)</f>
        <v>0</v>
      </c>
      <c r="E44" s="34">
        <f>SUM(E11:E43)</f>
        <v>0</v>
      </c>
      <c r="F44" s="64">
        <f>SUM(F11:F43)</f>
        <v>0</v>
      </c>
      <c r="G44" s="35"/>
    </row>
    <row r="45" spans="1:7" ht="13.5" thickTop="1">
      <c r="A45" s="25">
        <v>2000</v>
      </c>
      <c r="B45" s="26" t="s">
        <v>109</v>
      </c>
      <c r="C45" s="27"/>
      <c r="D45" s="28"/>
      <c r="E45" s="28"/>
      <c r="F45" s="29"/>
      <c r="G45" s="30"/>
    </row>
    <row r="46" spans="1:7" ht="12.75">
      <c r="A46" s="9">
        <v>2120</v>
      </c>
      <c r="B46" s="10" t="s">
        <v>32</v>
      </c>
      <c r="C46" s="6">
        <v>500000</v>
      </c>
      <c r="D46" s="1">
        <f aca="true" t="shared" si="3" ref="D46:D88">IF(C46=0,"",C46/$G$7)</f>
        <v>3.3540389336839422</v>
      </c>
      <c r="E46" s="1">
        <f>IF(C46=0,"",C46/$G$8)</f>
        <v>2.9950521738088676</v>
      </c>
      <c r="F46" s="63">
        <f>IF(C46=0,"",C46/$C$6)</f>
        <v>0.04567716795690065</v>
      </c>
      <c r="G46" s="7"/>
    </row>
    <row r="47" spans="1:7" ht="12.75">
      <c r="A47" s="9">
        <v>2121</v>
      </c>
      <c r="B47" s="10" t="s">
        <v>129</v>
      </c>
      <c r="C47" s="6">
        <v>25000</v>
      </c>
      <c r="D47" s="1">
        <f t="shared" si="3"/>
        <v>0.1677019466841971</v>
      </c>
      <c r="E47" s="1">
        <f aca="true" t="shared" si="4" ref="E47:E82">IF(C47=0,"",C47/$G$8)</f>
        <v>0.14975260869044338</v>
      </c>
      <c r="F47" s="63">
        <f aca="true" t="shared" si="5" ref="F47:F82">IF(C47=0,"",C47/$C$6)</f>
        <v>0.0022838583978450322</v>
      </c>
      <c r="G47" s="7"/>
    </row>
    <row r="48" spans="1:7" ht="12.75">
      <c r="A48" s="9">
        <v>2122</v>
      </c>
      <c r="B48" s="10" t="s">
        <v>33</v>
      </c>
      <c r="C48" s="6">
        <v>0</v>
      </c>
      <c r="D48" s="1">
        <f t="shared" si="3"/>
      </c>
      <c r="E48" s="1">
        <f t="shared" si="4"/>
      </c>
      <c r="F48" s="63">
        <f t="shared" si="5"/>
      </c>
      <c r="G48" s="7"/>
    </row>
    <row r="49" spans="1:7" ht="12.75">
      <c r="A49" s="9">
        <v>2123</v>
      </c>
      <c r="B49" s="10" t="s">
        <v>34</v>
      </c>
      <c r="C49" s="6">
        <v>0</v>
      </c>
      <c r="D49" s="1">
        <f t="shared" si="3"/>
      </c>
      <c r="E49" s="1">
        <f t="shared" si="4"/>
      </c>
      <c r="F49" s="63">
        <f t="shared" si="5"/>
      </c>
      <c r="G49" s="7"/>
    </row>
    <row r="50" spans="1:7" ht="12.75">
      <c r="A50" s="9">
        <v>2130</v>
      </c>
      <c r="B50" s="10" t="s">
        <v>11</v>
      </c>
      <c r="C50" s="6">
        <v>10000</v>
      </c>
      <c r="D50" s="1">
        <f t="shared" si="3"/>
        <v>0.06708077867367884</v>
      </c>
      <c r="E50" s="1">
        <f t="shared" si="4"/>
        <v>0.059901043476177356</v>
      </c>
      <c r="F50" s="63">
        <f t="shared" si="5"/>
        <v>0.000913543359138013</v>
      </c>
      <c r="G50" s="7" t="s">
        <v>133</v>
      </c>
    </row>
    <row r="51" spans="1:7" ht="12.75">
      <c r="A51" s="9">
        <v>2132</v>
      </c>
      <c r="B51" s="10" t="s">
        <v>35</v>
      </c>
      <c r="C51" s="6">
        <v>180000</v>
      </c>
      <c r="D51" s="1">
        <f t="shared" si="3"/>
        <v>1.2074540161262193</v>
      </c>
      <c r="E51" s="1">
        <f t="shared" si="4"/>
        <v>1.0782187825711924</v>
      </c>
      <c r="F51" s="63">
        <f t="shared" si="5"/>
        <v>0.016443780464484234</v>
      </c>
      <c r="G51" s="7"/>
    </row>
    <row r="52" spans="1:7" ht="12.75">
      <c r="A52" s="18" t="s">
        <v>130</v>
      </c>
      <c r="B52" s="10" t="s">
        <v>131</v>
      </c>
      <c r="C52" s="6">
        <v>15000</v>
      </c>
      <c r="D52" s="1">
        <f t="shared" si="3"/>
        <v>0.10062116801051826</v>
      </c>
      <c r="E52" s="1">
        <f t="shared" si="4"/>
        <v>0.08985156521426603</v>
      </c>
      <c r="F52" s="63">
        <f t="shared" si="5"/>
        <v>0.0013703150387070193</v>
      </c>
      <c r="G52" s="7"/>
    </row>
    <row r="53" spans="1:7" ht="12.75">
      <c r="A53" s="9">
        <v>2133</v>
      </c>
      <c r="B53" s="10" t="s">
        <v>36</v>
      </c>
      <c r="C53" s="6">
        <v>0</v>
      </c>
      <c r="D53" s="1">
        <f t="shared" si="3"/>
      </c>
      <c r="E53" s="1">
        <f t="shared" si="4"/>
      </c>
      <c r="F53" s="63">
        <f t="shared" si="5"/>
      </c>
      <c r="G53" s="7" t="s">
        <v>137</v>
      </c>
    </row>
    <row r="54" spans="1:7" ht="12.75">
      <c r="A54" s="9">
        <v>2134</v>
      </c>
      <c r="B54" s="10" t="s">
        <v>37</v>
      </c>
      <c r="C54" s="6">
        <v>0</v>
      </c>
      <c r="D54" s="1">
        <f t="shared" si="3"/>
      </c>
      <c r="E54" s="1">
        <f t="shared" si="4"/>
      </c>
      <c r="F54" s="63">
        <f t="shared" si="5"/>
      </c>
      <c r="G54" s="7" t="s">
        <v>135</v>
      </c>
    </row>
    <row r="55" spans="1:7" ht="12.75">
      <c r="A55" s="9">
        <v>2135</v>
      </c>
      <c r="B55" s="10" t="s">
        <v>38</v>
      </c>
      <c r="C55" s="6">
        <v>32220</v>
      </c>
      <c r="D55" s="1">
        <f t="shared" si="3"/>
        <v>0.21613426888659323</v>
      </c>
      <c r="E55" s="1">
        <f t="shared" si="4"/>
        <v>0.19300116208024343</v>
      </c>
      <c r="F55" s="63">
        <f t="shared" si="5"/>
        <v>0.0029434367031426776</v>
      </c>
      <c r="G55" s="7" t="s">
        <v>133</v>
      </c>
    </row>
    <row r="56" spans="1:7" ht="12.75">
      <c r="A56" s="9">
        <v>2136</v>
      </c>
      <c r="B56" s="10" t="s">
        <v>39</v>
      </c>
      <c r="C56" s="6">
        <v>0</v>
      </c>
      <c r="D56" s="1">
        <f t="shared" si="3"/>
      </c>
      <c r="E56" s="1">
        <f t="shared" si="4"/>
      </c>
      <c r="F56" s="63">
        <f t="shared" si="5"/>
      </c>
      <c r="G56" s="7" t="s">
        <v>138</v>
      </c>
    </row>
    <row r="57" spans="1:7" ht="12.75">
      <c r="A57" s="9">
        <v>2137</v>
      </c>
      <c r="B57" s="10" t="s">
        <v>40</v>
      </c>
      <c r="C57" s="6">
        <v>0</v>
      </c>
      <c r="D57" s="1">
        <f t="shared" si="3"/>
      </c>
      <c r="E57" s="1">
        <f t="shared" si="4"/>
      </c>
      <c r="F57" s="63">
        <f t="shared" si="5"/>
      </c>
      <c r="G57" s="7" t="s">
        <v>135</v>
      </c>
    </row>
    <row r="58" spans="1:7" ht="12.75">
      <c r="A58" s="9">
        <v>2138</v>
      </c>
      <c r="B58" s="10" t="s">
        <v>41</v>
      </c>
      <c r="C58" s="6">
        <v>10000</v>
      </c>
      <c r="D58" s="1">
        <f t="shared" si="3"/>
        <v>0.06708077867367884</v>
      </c>
      <c r="E58" s="1">
        <f t="shared" si="4"/>
        <v>0.059901043476177356</v>
      </c>
      <c r="F58" s="63">
        <f t="shared" si="5"/>
        <v>0.000913543359138013</v>
      </c>
      <c r="G58" s="7" t="s">
        <v>133</v>
      </c>
    </row>
    <row r="59" spans="1:7" ht="12.75">
      <c r="A59" s="9">
        <v>2139</v>
      </c>
      <c r="B59" s="10" t="s">
        <v>42</v>
      </c>
      <c r="C59" s="6">
        <v>0</v>
      </c>
      <c r="D59" s="1">
        <f t="shared" si="3"/>
      </c>
      <c r="E59" s="1">
        <f t="shared" si="4"/>
      </c>
      <c r="F59" s="63">
        <f t="shared" si="5"/>
      </c>
      <c r="G59" s="7" t="s">
        <v>133</v>
      </c>
    </row>
    <row r="60" spans="1:7" ht="12.75">
      <c r="A60" s="9">
        <v>2140</v>
      </c>
      <c r="B60" s="10" t="s">
        <v>12</v>
      </c>
      <c r="C60" s="6">
        <v>5000</v>
      </c>
      <c r="D60" s="1">
        <f t="shared" si="3"/>
        <v>0.03354038933683942</v>
      </c>
      <c r="E60" s="1">
        <f t="shared" si="4"/>
        <v>0.029950521738088678</v>
      </c>
      <c r="F60" s="63">
        <f t="shared" si="5"/>
        <v>0.0004567716795690065</v>
      </c>
      <c r="G60" s="7" t="s">
        <v>133</v>
      </c>
    </row>
    <row r="61" spans="1:7" ht="12.75">
      <c r="A61" s="9">
        <v>2141</v>
      </c>
      <c r="B61" s="10" t="s">
        <v>43</v>
      </c>
      <c r="C61" s="6">
        <v>0</v>
      </c>
      <c r="D61" s="1">
        <f t="shared" si="3"/>
      </c>
      <c r="E61" s="1">
        <f t="shared" si="4"/>
      </c>
      <c r="F61" s="63">
        <f t="shared" si="5"/>
      </c>
      <c r="G61" s="7" t="s">
        <v>135</v>
      </c>
    </row>
    <row r="62" spans="1:7" ht="12.75">
      <c r="A62" s="9">
        <v>2142</v>
      </c>
      <c r="B62" s="10" t="s">
        <v>44</v>
      </c>
      <c r="C62" s="6">
        <v>0</v>
      </c>
      <c r="D62" s="1">
        <f t="shared" si="3"/>
      </c>
      <c r="E62" s="1">
        <f t="shared" si="4"/>
      </c>
      <c r="F62" s="63">
        <f t="shared" si="5"/>
      </c>
      <c r="G62" s="7" t="s">
        <v>135</v>
      </c>
    </row>
    <row r="63" spans="1:7" ht="12.75">
      <c r="A63" s="9">
        <v>2143</v>
      </c>
      <c r="B63" s="10" t="s">
        <v>45</v>
      </c>
      <c r="C63" s="6">
        <v>0</v>
      </c>
      <c r="D63" s="1">
        <f t="shared" si="3"/>
      </c>
      <c r="E63" s="1">
        <f t="shared" si="4"/>
      </c>
      <c r="F63" s="63">
        <f t="shared" si="5"/>
      </c>
      <c r="G63" s="7" t="s">
        <v>135</v>
      </c>
    </row>
    <row r="64" spans="1:7" ht="12.75">
      <c r="A64" s="9">
        <v>2144</v>
      </c>
      <c r="B64" s="10" t="s">
        <v>46</v>
      </c>
      <c r="C64" s="6">
        <v>0</v>
      </c>
      <c r="D64" s="1">
        <f t="shared" si="3"/>
      </c>
      <c r="E64" s="1">
        <f t="shared" si="4"/>
      </c>
      <c r="F64" s="63">
        <f t="shared" si="5"/>
      </c>
      <c r="G64" s="7" t="s">
        <v>135</v>
      </c>
    </row>
    <row r="65" spans="1:7" ht="12.75">
      <c r="A65" s="9">
        <v>2145</v>
      </c>
      <c r="B65" s="10" t="s">
        <v>47</v>
      </c>
      <c r="C65" s="6">
        <v>0</v>
      </c>
      <c r="D65" s="1">
        <f t="shared" si="3"/>
      </c>
      <c r="E65" s="1">
        <f t="shared" si="4"/>
      </c>
      <c r="F65" s="63">
        <f t="shared" si="5"/>
      </c>
      <c r="G65" s="7" t="s">
        <v>135</v>
      </c>
    </row>
    <row r="66" spans="1:7" ht="12.75">
      <c r="A66" s="9">
        <v>2149</v>
      </c>
      <c r="B66" s="10" t="s">
        <v>139</v>
      </c>
      <c r="C66" s="6">
        <v>10000</v>
      </c>
      <c r="D66" s="1">
        <f t="shared" si="3"/>
        <v>0.06708077867367884</v>
      </c>
      <c r="E66" s="1">
        <f t="shared" si="4"/>
        <v>0.059901043476177356</v>
      </c>
      <c r="F66" s="63">
        <f t="shared" si="5"/>
        <v>0.000913543359138013</v>
      </c>
      <c r="G66" s="7" t="s">
        <v>133</v>
      </c>
    </row>
    <row r="67" spans="1:7" ht="12.75">
      <c r="A67" s="9">
        <v>2210</v>
      </c>
      <c r="B67" s="10" t="s">
        <v>48</v>
      </c>
      <c r="C67" s="6">
        <v>153800</v>
      </c>
      <c r="D67" s="1">
        <f t="shared" si="3"/>
        <v>1.0317023760011805</v>
      </c>
      <c r="E67" s="1">
        <f t="shared" si="4"/>
        <v>0.9212780486636077</v>
      </c>
      <c r="F67" s="63">
        <f t="shared" si="5"/>
        <v>0.014050296863542639</v>
      </c>
      <c r="G67" s="7"/>
    </row>
    <row r="68" spans="1:7" ht="12.75">
      <c r="A68" s="9">
        <v>2210</v>
      </c>
      <c r="B68" s="10" t="s">
        <v>162</v>
      </c>
      <c r="C68" s="6"/>
      <c r="D68" s="1">
        <f t="shared" si="3"/>
      </c>
      <c r="E68" s="1">
        <f t="shared" si="4"/>
      </c>
      <c r="F68" s="63">
        <f t="shared" si="5"/>
      </c>
      <c r="G68" s="7"/>
    </row>
    <row r="69" spans="1:7" ht="12.75">
      <c r="A69" s="9">
        <v>2211</v>
      </c>
      <c r="B69" s="10" t="s">
        <v>128</v>
      </c>
      <c r="C69" s="6">
        <v>5000</v>
      </c>
      <c r="D69" s="1">
        <f t="shared" si="3"/>
        <v>0.03354038933683942</v>
      </c>
      <c r="E69" s="1">
        <f t="shared" si="4"/>
        <v>0.029950521738088678</v>
      </c>
      <c r="F69" s="63">
        <f t="shared" si="5"/>
        <v>0.0004567716795690065</v>
      </c>
      <c r="G69" s="7"/>
    </row>
    <row r="70" spans="1:7" ht="12.75">
      <c r="A70" s="9">
        <v>2212</v>
      </c>
      <c r="B70" s="10" t="s">
        <v>49</v>
      </c>
      <c r="C70" s="6">
        <v>0</v>
      </c>
      <c r="D70" s="1">
        <f t="shared" si="3"/>
      </c>
      <c r="E70" s="1">
        <f t="shared" si="4"/>
      </c>
      <c r="F70" s="63">
        <f t="shared" si="5"/>
      </c>
      <c r="G70" s="7" t="s">
        <v>135</v>
      </c>
    </row>
    <row r="71" spans="1:7" ht="12.75">
      <c r="A71" s="9">
        <v>2213</v>
      </c>
      <c r="B71" s="10" t="s">
        <v>50</v>
      </c>
      <c r="C71" s="6">
        <v>0</v>
      </c>
      <c r="D71" s="1">
        <f t="shared" si="3"/>
      </c>
      <c r="E71" s="1">
        <f t="shared" si="4"/>
      </c>
      <c r="F71" s="63">
        <f t="shared" si="5"/>
      </c>
      <c r="G71" s="7" t="s">
        <v>135</v>
      </c>
    </row>
    <row r="72" spans="1:7" ht="12.75">
      <c r="A72" s="9">
        <v>2230</v>
      </c>
      <c r="B72" s="10" t="s">
        <v>51</v>
      </c>
      <c r="C72" s="6">
        <v>11919.93</v>
      </c>
      <c r="D72" s="1">
        <f t="shared" si="3"/>
        <v>0.07995981861357447</v>
      </c>
      <c r="E72" s="1">
        <f t="shared" si="4"/>
        <v>0.07140162451629907</v>
      </c>
      <c r="F72" s="63">
        <f t="shared" si="5"/>
        <v>0.0010889372892889976</v>
      </c>
      <c r="G72" s="7"/>
    </row>
    <row r="73" spans="1:7" ht="12.75">
      <c r="A73" s="9">
        <v>2231</v>
      </c>
      <c r="B73" s="10" t="s">
        <v>52</v>
      </c>
      <c r="C73" s="6">
        <v>500</v>
      </c>
      <c r="D73" s="1">
        <f t="shared" si="3"/>
        <v>0.0033540389336839424</v>
      </c>
      <c r="E73" s="1">
        <f t="shared" si="4"/>
        <v>0.0029950521738088677</v>
      </c>
      <c r="F73" s="63">
        <f t="shared" si="5"/>
        <v>4.567716795690065E-05</v>
      </c>
      <c r="G73" s="7" t="s">
        <v>133</v>
      </c>
    </row>
    <row r="74" spans="1:7" ht="12.75">
      <c r="A74" s="9">
        <v>2232</v>
      </c>
      <c r="B74" s="10" t="s">
        <v>53</v>
      </c>
      <c r="C74" s="6">
        <v>0</v>
      </c>
      <c r="D74" s="1">
        <f t="shared" si="3"/>
      </c>
      <c r="E74" s="1">
        <f t="shared" si="4"/>
      </c>
      <c r="F74" s="63">
        <f t="shared" si="5"/>
      </c>
      <c r="G74" s="7" t="s">
        <v>155</v>
      </c>
    </row>
    <row r="75" spans="1:7" ht="12.75">
      <c r="A75" s="9">
        <v>2239</v>
      </c>
      <c r="B75" s="10" t="s">
        <v>54</v>
      </c>
      <c r="C75" s="6">
        <v>5000</v>
      </c>
      <c r="D75" s="1">
        <f t="shared" si="3"/>
        <v>0.03354038933683942</v>
      </c>
      <c r="E75" s="1">
        <f t="shared" si="4"/>
        <v>0.029950521738088678</v>
      </c>
      <c r="F75" s="63">
        <f t="shared" si="5"/>
        <v>0.0004567716795690065</v>
      </c>
      <c r="G75" s="7"/>
    </row>
    <row r="76" spans="1:7" ht="12.75">
      <c r="A76" s="9">
        <v>2240</v>
      </c>
      <c r="B76" s="10" t="s">
        <v>55</v>
      </c>
      <c r="C76" s="6">
        <v>0</v>
      </c>
      <c r="D76" s="1">
        <f t="shared" si="3"/>
      </c>
      <c r="E76" s="1">
        <f t="shared" si="4"/>
      </c>
      <c r="F76" s="63">
        <f t="shared" si="5"/>
      </c>
      <c r="G76" s="7" t="s">
        <v>134</v>
      </c>
    </row>
    <row r="77" spans="1:7" ht="12.75">
      <c r="A77" s="9">
        <v>2241</v>
      </c>
      <c r="B77" s="10" t="s">
        <v>56</v>
      </c>
      <c r="C77" s="6">
        <v>0</v>
      </c>
      <c r="D77" s="1">
        <f t="shared" si="3"/>
      </c>
      <c r="E77" s="1">
        <f t="shared" si="4"/>
      </c>
      <c r="F77" s="63">
        <f t="shared" si="5"/>
      </c>
      <c r="G77" s="7" t="s">
        <v>134</v>
      </c>
    </row>
    <row r="78" spans="1:7" ht="12.75">
      <c r="A78" s="9">
        <v>2242</v>
      </c>
      <c r="B78" s="10" t="s">
        <v>57</v>
      </c>
      <c r="C78" s="6">
        <v>0</v>
      </c>
      <c r="D78" s="1">
        <f t="shared" si="3"/>
      </c>
      <c r="E78" s="1">
        <f t="shared" si="4"/>
      </c>
      <c r="F78" s="63">
        <f t="shared" si="5"/>
      </c>
      <c r="G78" s="7" t="s">
        <v>134</v>
      </c>
    </row>
    <row r="79" spans="1:7" ht="12.75">
      <c r="A79" s="9">
        <v>2250</v>
      </c>
      <c r="B79" s="10" t="s">
        <v>30</v>
      </c>
      <c r="C79" s="6">
        <v>0</v>
      </c>
      <c r="D79" s="1">
        <f t="shared" si="3"/>
      </c>
      <c r="E79" s="1">
        <f t="shared" si="4"/>
      </c>
      <c r="F79" s="63">
        <f t="shared" si="5"/>
      </c>
      <c r="G79" s="7" t="s">
        <v>135</v>
      </c>
    </row>
    <row r="80" spans="1:7" ht="12.75">
      <c r="A80" s="9">
        <v>2260</v>
      </c>
      <c r="B80" s="10" t="s">
        <v>58</v>
      </c>
      <c r="C80" s="6">
        <v>0</v>
      </c>
      <c r="D80" s="1">
        <f t="shared" si="3"/>
      </c>
      <c r="E80" s="1">
        <f t="shared" si="4"/>
      </c>
      <c r="F80" s="63">
        <f t="shared" si="5"/>
      </c>
      <c r="G80" s="7" t="s">
        <v>135</v>
      </c>
    </row>
    <row r="81" spans="1:7" ht="12.75">
      <c r="A81" s="9">
        <v>2270</v>
      </c>
      <c r="B81" s="10" t="s">
        <v>59</v>
      </c>
      <c r="C81" s="6">
        <v>10000</v>
      </c>
      <c r="D81" s="1">
        <f t="shared" si="3"/>
        <v>0.06708077867367884</v>
      </c>
      <c r="E81" s="1">
        <f t="shared" si="4"/>
        <v>0.059901043476177356</v>
      </c>
      <c r="F81" s="63">
        <f t="shared" si="5"/>
        <v>0.000913543359138013</v>
      </c>
      <c r="G81" s="7" t="s">
        <v>133</v>
      </c>
    </row>
    <row r="82" spans="1:7" ht="12.75">
      <c r="A82" s="9">
        <v>2271</v>
      </c>
      <c r="B82" s="10" t="s">
        <v>60</v>
      </c>
      <c r="C82" s="6">
        <v>0</v>
      </c>
      <c r="D82" s="1">
        <f t="shared" si="3"/>
      </c>
      <c r="E82" s="1">
        <f t="shared" si="4"/>
      </c>
      <c r="F82" s="63">
        <f t="shared" si="5"/>
      </c>
      <c r="G82" s="7" t="s">
        <v>135</v>
      </c>
    </row>
    <row r="83" spans="1:7" ht="12.75">
      <c r="A83" s="9">
        <v>2272</v>
      </c>
      <c r="B83" s="10" t="s">
        <v>61</v>
      </c>
      <c r="C83" s="6">
        <v>0</v>
      </c>
      <c r="D83" s="1">
        <f t="shared" si="3"/>
      </c>
      <c r="E83" s="1">
        <f aca="true" t="shared" si="6" ref="E83:E88">IF(C83=0,"",C83/$G$8)</f>
      </c>
      <c r="F83" s="63">
        <f aca="true" t="shared" si="7" ref="F83:F88">IF(C83=0,"",C83/$C$6)</f>
      </c>
      <c r="G83" s="7" t="s">
        <v>135</v>
      </c>
    </row>
    <row r="84" spans="1:7" ht="12.75">
      <c r="A84" s="9">
        <v>2273</v>
      </c>
      <c r="B84" s="10" t="s">
        <v>62</v>
      </c>
      <c r="C84" s="6">
        <v>0</v>
      </c>
      <c r="D84" s="1">
        <f t="shared" si="3"/>
      </c>
      <c r="E84" s="1">
        <f t="shared" si="6"/>
      </c>
      <c r="F84" s="63">
        <f t="shared" si="7"/>
      </c>
      <c r="G84" s="7" t="s">
        <v>135</v>
      </c>
    </row>
    <row r="85" spans="1:7" ht="12.75">
      <c r="A85" s="9">
        <v>2274</v>
      </c>
      <c r="B85" s="10" t="s">
        <v>63</v>
      </c>
      <c r="C85" s="6">
        <v>0</v>
      </c>
      <c r="D85" s="1">
        <f t="shared" si="3"/>
      </c>
      <c r="E85" s="1">
        <f t="shared" si="6"/>
      </c>
      <c r="F85" s="63">
        <f t="shared" si="7"/>
      </c>
      <c r="G85" s="7" t="s">
        <v>135</v>
      </c>
    </row>
    <row r="86" spans="1:7" ht="12.75">
      <c r="A86" s="9">
        <v>2275</v>
      </c>
      <c r="B86" s="10" t="s">
        <v>64</v>
      </c>
      <c r="C86" s="6">
        <v>0</v>
      </c>
      <c r="D86" s="1">
        <f t="shared" si="3"/>
      </c>
      <c r="E86" s="1">
        <f t="shared" si="6"/>
      </c>
      <c r="F86" s="63">
        <f t="shared" si="7"/>
      </c>
      <c r="G86" s="7" t="s">
        <v>135</v>
      </c>
    </row>
    <row r="87" spans="1:7" ht="12.75">
      <c r="A87" s="9">
        <v>2280</v>
      </c>
      <c r="B87" s="10" t="s">
        <v>65</v>
      </c>
      <c r="C87" s="6">
        <v>0</v>
      </c>
      <c r="D87" s="1">
        <f t="shared" si="3"/>
      </c>
      <c r="E87" s="1">
        <f t="shared" si="6"/>
      </c>
      <c r="F87" s="63">
        <f t="shared" si="7"/>
      </c>
      <c r="G87" s="7" t="s">
        <v>141</v>
      </c>
    </row>
    <row r="88" spans="1:7" ht="12.75">
      <c r="A88" s="9">
        <v>2299</v>
      </c>
      <c r="B88" s="10" t="s">
        <v>66</v>
      </c>
      <c r="C88" s="6">
        <v>0</v>
      </c>
      <c r="D88" s="1">
        <f t="shared" si="3"/>
      </c>
      <c r="E88" s="1">
        <f t="shared" si="6"/>
      </c>
      <c r="F88" s="63">
        <f t="shared" si="7"/>
      </c>
      <c r="G88" s="7" t="s">
        <v>135</v>
      </c>
    </row>
    <row r="89" spans="1:7" ht="13.5" thickBot="1">
      <c r="A89" s="31">
        <v>2000</v>
      </c>
      <c r="B89" s="32" t="s">
        <v>113</v>
      </c>
      <c r="C89" s="33">
        <f>SUM(C46:C88)</f>
        <v>973439.93</v>
      </c>
      <c r="D89" s="36">
        <f>SUM(D46:D88)</f>
        <v>6.529910849645144</v>
      </c>
      <c r="E89" s="36">
        <f>SUM(E46:E88)</f>
        <v>5.831006756837703</v>
      </c>
      <c r="F89" s="65">
        <f>C89/$C$149</f>
        <v>0.08892795835712722</v>
      </c>
      <c r="G89" s="35"/>
    </row>
    <row r="90" spans="1:7" ht="13.5" thickTop="1">
      <c r="A90" s="25">
        <v>3000</v>
      </c>
      <c r="B90" s="26" t="s">
        <v>114</v>
      </c>
      <c r="C90" s="27"/>
      <c r="D90" s="28"/>
      <c r="E90" s="28"/>
      <c r="F90" s="29"/>
      <c r="G90" s="30"/>
    </row>
    <row r="91" spans="1:7" ht="12.75">
      <c r="A91" s="9">
        <v>3100</v>
      </c>
      <c r="B91" s="10" t="s">
        <v>136</v>
      </c>
      <c r="C91" s="6">
        <v>8571457</v>
      </c>
      <c r="D91" s="1">
        <f aca="true" t="shared" si="8" ref="D91:D112">IF(C91=0,"",C91/$G$7)</f>
        <v>57.498000992795525</v>
      </c>
      <c r="E91" s="1">
        <f>IF(C91=0,"",C91/$G$8)</f>
        <v>51.34392184111847</v>
      </c>
      <c r="F91" s="63">
        <f>IF(C91=0,"",C91/$C$6)</f>
        <v>0.7830397620487035</v>
      </c>
      <c r="G91" s="7" t="s">
        <v>159</v>
      </c>
    </row>
    <row r="92" spans="1:7" ht="12.75">
      <c r="A92" s="9"/>
      <c r="B92" s="14" t="s">
        <v>161</v>
      </c>
      <c r="C92" s="6">
        <v>112561</v>
      </c>
      <c r="D92" s="1">
        <f t="shared" si="8"/>
        <v>0.7550679528287965</v>
      </c>
      <c r="E92" s="1">
        <f aca="true" t="shared" si="9" ref="E92:E112">IF(C92=0,"",C92/$G$8)</f>
        <v>0.6742521354722</v>
      </c>
      <c r="F92" s="63">
        <f aca="true" t="shared" si="10" ref="F92:F112">IF(C92=0,"",C92/$C$6)</f>
        <v>0.010282935404793388</v>
      </c>
      <c r="G92" s="17"/>
    </row>
    <row r="93" spans="1:7" ht="12.75">
      <c r="A93" s="9"/>
      <c r="B93" s="14"/>
      <c r="C93" s="6">
        <v>0</v>
      </c>
      <c r="D93" s="1">
        <f t="shared" si="8"/>
      </c>
      <c r="E93" s="1">
        <f t="shared" si="9"/>
      </c>
      <c r="F93" s="63">
        <f t="shared" si="10"/>
      </c>
      <c r="G93" s="17"/>
    </row>
    <row r="94" spans="1:7" ht="12.75">
      <c r="A94" s="9"/>
      <c r="B94" s="16" t="s">
        <v>156</v>
      </c>
      <c r="C94" s="6">
        <v>0</v>
      </c>
      <c r="D94" s="1">
        <f t="shared" si="8"/>
      </c>
      <c r="E94" s="1">
        <f t="shared" si="9"/>
      </c>
      <c r="F94" s="63">
        <f t="shared" si="10"/>
      </c>
      <c r="G94" s="7" t="s">
        <v>133</v>
      </c>
    </row>
    <row r="95" spans="1:7" ht="12.75">
      <c r="A95" s="9"/>
      <c r="B95" s="16" t="s">
        <v>157</v>
      </c>
      <c r="C95" s="6">
        <v>0</v>
      </c>
      <c r="D95" s="1">
        <f t="shared" si="8"/>
      </c>
      <c r="E95" s="1">
        <f t="shared" si="9"/>
      </c>
      <c r="F95" s="63">
        <f t="shared" si="10"/>
      </c>
      <c r="G95" s="7"/>
    </row>
    <row r="96" spans="1:7" ht="12.75">
      <c r="A96" s="9">
        <v>3104</v>
      </c>
      <c r="B96" s="10" t="s">
        <v>67</v>
      </c>
      <c r="C96" s="6">
        <v>0</v>
      </c>
      <c r="D96" s="1">
        <f t="shared" si="8"/>
      </c>
      <c r="E96" s="1">
        <f t="shared" si="9"/>
      </c>
      <c r="F96" s="63">
        <f t="shared" si="10"/>
      </c>
      <c r="G96" s="7" t="s">
        <v>135</v>
      </c>
    </row>
    <row r="97" spans="1:7" ht="12.75">
      <c r="A97" s="9">
        <v>3105</v>
      </c>
      <c r="B97" s="10" t="s">
        <v>68</v>
      </c>
      <c r="C97" s="6">
        <v>0</v>
      </c>
      <c r="D97" s="1">
        <f t="shared" si="8"/>
      </c>
      <c r="E97" s="1">
        <f t="shared" si="9"/>
      </c>
      <c r="F97" s="63">
        <f t="shared" si="10"/>
      </c>
      <c r="G97" s="7" t="s">
        <v>135</v>
      </c>
    </row>
    <row r="98" spans="1:7" ht="12.75">
      <c r="A98" s="9">
        <v>3106</v>
      </c>
      <c r="B98" s="10" t="s">
        <v>69</v>
      </c>
      <c r="C98" s="6">
        <v>0</v>
      </c>
      <c r="D98" s="1">
        <f t="shared" si="8"/>
      </c>
      <c r="E98" s="1">
        <f t="shared" si="9"/>
      </c>
      <c r="F98" s="63">
        <f t="shared" si="10"/>
      </c>
      <c r="G98" s="7" t="s">
        <v>135</v>
      </c>
    </row>
    <row r="99" spans="1:7" ht="12.75">
      <c r="A99" s="9">
        <v>3107</v>
      </c>
      <c r="B99" s="10" t="s">
        <v>140</v>
      </c>
      <c r="C99" s="6">
        <v>125000</v>
      </c>
      <c r="D99" s="1">
        <f t="shared" si="8"/>
        <v>0.8385097334209856</v>
      </c>
      <c r="E99" s="1">
        <f t="shared" si="9"/>
        <v>0.7487630434522169</v>
      </c>
      <c r="F99" s="63">
        <f t="shared" si="10"/>
        <v>0.011419291989225162</v>
      </c>
      <c r="G99" s="7" t="s">
        <v>147</v>
      </c>
    </row>
    <row r="100" spans="1:7" ht="25.5">
      <c r="A100" s="9">
        <v>3108</v>
      </c>
      <c r="B100" s="10" t="s">
        <v>146</v>
      </c>
      <c r="C100" s="6">
        <v>600000</v>
      </c>
      <c r="D100" s="1">
        <f t="shared" si="8"/>
        <v>4.02484672042073</v>
      </c>
      <c r="E100" s="1">
        <f t="shared" si="9"/>
        <v>3.594062608570641</v>
      </c>
      <c r="F100" s="63">
        <f t="shared" si="10"/>
        <v>0.05481260154828078</v>
      </c>
      <c r="G100" s="13" t="s">
        <v>153</v>
      </c>
    </row>
    <row r="101" spans="1:7" ht="12.75">
      <c r="A101" s="9">
        <v>3109</v>
      </c>
      <c r="B101" s="10" t="s">
        <v>70</v>
      </c>
      <c r="C101" s="6">
        <v>0</v>
      </c>
      <c r="D101" s="1">
        <f t="shared" si="8"/>
      </c>
      <c r="E101" s="1">
        <f t="shared" si="9"/>
      </c>
      <c r="F101" s="63">
        <f t="shared" si="10"/>
      </c>
      <c r="G101" s="7" t="s">
        <v>135</v>
      </c>
    </row>
    <row r="102" spans="1:7" ht="12.75">
      <c r="A102" s="9">
        <v>3110</v>
      </c>
      <c r="B102" s="11" t="s">
        <v>142</v>
      </c>
      <c r="C102" s="6">
        <v>40000</v>
      </c>
      <c r="D102" s="1">
        <f t="shared" si="8"/>
        <v>0.26832311469471537</v>
      </c>
      <c r="E102" s="1">
        <f t="shared" si="9"/>
        <v>0.23960417390470942</v>
      </c>
      <c r="F102" s="63">
        <f t="shared" si="10"/>
        <v>0.003654173436552052</v>
      </c>
      <c r="G102" s="7" t="s">
        <v>147</v>
      </c>
    </row>
    <row r="103" spans="1:7" ht="12.75">
      <c r="A103" s="9">
        <v>3115</v>
      </c>
      <c r="B103" s="10" t="s">
        <v>71</v>
      </c>
      <c r="C103" s="6">
        <v>0</v>
      </c>
      <c r="D103" s="1">
        <f t="shared" si="8"/>
      </c>
      <c r="E103" s="1">
        <f t="shared" si="9"/>
      </c>
      <c r="F103" s="63">
        <f t="shared" si="10"/>
      </c>
      <c r="G103" s="7" t="s">
        <v>135</v>
      </c>
    </row>
    <row r="104" spans="1:7" ht="12.75">
      <c r="A104" s="9">
        <v>3120</v>
      </c>
      <c r="B104" s="10" t="s">
        <v>72</v>
      </c>
      <c r="C104" s="6">
        <v>0</v>
      </c>
      <c r="D104" s="1">
        <f t="shared" si="8"/>
      </c>
      <c r="E104" s="1">
        <f t="shared" si="9"/>
      </c>
      <c r="F104" s="63">
        <f t="shared" si="10"/>
      </c>
      <c r="G104" s="7" t="s">
        <v>135</v>
      </c>
    </row>
    <row r="105" spans="1:7" ht="12.75">
      <c r="A105" s="9">
        <v>3150</v>
      </c>
      <c r="B105" s="10" t="s">
        <v>132</v>
      </c>
      <c r="C105" s="6">
        <v>0</v>
      </c>
      <c r="D105" s="1">
        <f t="shared" si="8"/>
      </c>
      <c r="E105" s="1">
        <f t="shared" si="9"/>
      </c>
      <c r="F105" s="63">
        <f t="shared" si="10"/>
      </c>
      <c r="G105" s="7" t="s">
        <v>141</v>
      </c>
    </row>
    <row r="106" spans="1:7" ht="12.75">
      <c r="A106" s="9">
        <v>3151</v>
      </c>
      <c r="B106" s="10" t="s">
        <v>73</v>
      </c>
      <c r="C106" s="6">
        <v>0</v>
      </c>
      <c r="D106" s="1">
        <f t="shared" si="8"/>
      </c>
      <c r="E106" s="1">
        <f t="shared" si="9"/>
      </c>
      <c r="F106" s="63">
        <f t="shared" si="10"/>
      </c>
      <c r="G106" s="7" t="s">
        <v>135</v>
      </c>
    </row>
    <row r="107" spans="1:7" ht="12.75">
      <c r="A107" s="9">
        <v>3152</v>
      </c>
      <c r="B107" s="10" t="s">
        <v>74</v>
      </c>
      <c r="C107" s="6">
        <v>0</v>
      </c>
      <c r="D107" s="1">
        <f t="shared" si="8"/>
      </c>
      <c r="E107" s="1">
        <f t="shared" si="9"/>
      </c>
      <c r="F107" s="63">
        <f t="shared" si="10"/>
      </c>
      <c r="G107" s="7" t="s">
        <v>135</v>
      </c>
    </row>
    <row r="108" spans="1:7" ht="12.75">
      <c r="A108" s="9">
        <v>3153</v>
      </c>
      <c r="B108" s="10" t="s">
        <v>75</v>
      </c>
      <c r="C108" s="6">
        <v>0</v>
      </c>
      <c r="D108" s="1">
        <f t="shared" si="8"/>
      </c>
      <c r="E108" s="1">
        <f t="shared" si="9"/>
      </c>
      <c r="F108" s="63">
        <f t="shared" si="10"/>
      </c>
      <c r="G108" s="7" t="s">
        <v>135</v>
      </c>
    </row>
    <row r="109" spans="1:7" ht="12.75">
      <c r="A109" s="9">
        <v>3154</v>
      </c>
      <c r="B109" s="10" t="s">
        <v>76</v>
      </c>
      <c r="C109" s="6">
        <v>0</v>
      </c>
      <c r="D109" s="1">
        <f t="shared" si="8"/>
      </c>
      <c r="E109" s="1">
        <f t="shared" si="9"/>
      </c>
      <c r="F109" s="63">
        <f t="shared" si="10"/>
      </c>
      <c r="G109" s="7" t="s">
        <v>134</v>
      </c>
    </row>
    <row r="110" spans="1:7" ht="12.75">
      <c r="A110" s="9">
        <v>3155</v>
      </c>
      <c r="B110" s="10" t="s">
        <v>77</v>
      </c>
      <c r="C110" s="6">
        <v>0</v>
      </c>
      <c r="D110" s="1">
        <f t="shared" si="8"/>
      </c>
      <c r="E110" s="1">
        <f t="shared" si="9"/>
      </c>
      <c r="F110" s="63">
        <f t="shared" si="10"/>
      </c>
      <c r="G110" s="7" t="s">
        <v>134</v>
      </c>
    </row>
    <row r="111" spans="1:7" ht="12.75">
      <c r="A111" s="9">
        <v>3156</v>
      </c>
      <c r="B111" s="10" t="s">
        <v>78</v>
      </c>
      <c r="C111" s="6">
        <v>5000</v>
      </c>
      <c r="D111" s="1">
        <f t="shared" si="8"/>
        <v>0.03354038933683942</v>
      </c>
      <c r="E111" s="1">
        <f t="shared" si="9"/>
        <v>0.029950521738088678</v>
      </c>
      <c r="F111" s="63">
        <f t="shared" si="10"/>
        <v>0.0004567716795690065</v>
      </c>
      <c r="G111" s="7" t="s">
        <v>133</v>
      </c>
    </row>
    <row r="112" spans="1:7" ht="12.75">
      <c r="A112" s="9">
        <v>3200</v>
      </c>
      <c r="B112" s="11" t="s">
        <v>144</v>
      </c>
      <c r="C112" s="6">
        <v>518930</v>
      </c>
      <c r="D112" s="1">
        <f t="shared" si="8"/>
        <v>3.4810228477132164</v>
      </c>
      <c r="E112" s="1">
        <f t="shared" si="9"/>
        <v>3.1084448491092713</v>
      </c>
      <c r="F112" s="63">
        <f t="shared" si="10"/>
        <v>0.047406505535748905</v>
      </c>
      <c r="G112" s="7" t="s">
        <v>145</v>
      </c>
    </row>
    <row r="113" spans="1:7" ht="13.5" thickBot="1">
      <c r="A113" s="31">
        <v>3000</v>
      </c>
      <c r="B113" s="32" t="s">
        <v>115</v>
      </c>
      <c r="C113" s="33">
        <f>SUM(C91:C112)</f>
        <v>9972948</v>
      </c>
      <c r="D113" s="33">
        <f>SUM(D91:D112)</f>
        <v>66.89931175121082</v>
      </c>
      <c r="E113" s="33">
        <f>SUM(E91:E112)</f>
        <v>59.73899917336559</v>
      </c>
      <c r="F113" s="66">
        <f>SUM(F91:F112)</f>
        <v>0.9110720416428729</v>
      </c>
      <c r="G113" s="35"/>
    </row>
    <row r="114" spans="1:7" ht="13.5" thickTop="1">
      <c r="A114" s="25">
        <v>4000</v>
      </c>
      <c r="B114" s="26" t="s">
        <v>116</v>
      </c>
      <c r="C114" s="27"/>
      <c r="D114" s="28"/>
      <c r="E114" s="28"/>
      <c r="F114" s="29"/>
      <c r="G114" s="30"/>
    </row>
    <row r="115" spans="1:7" ht="12.75">
      <c r="A115" s="9">
        <v>4110</v>
      </c>
      <c r="B115" s="10" t="s">
        <v>79</v>
      </c>
      <c r="C115" s="6">
        <v>0</v>
      </c>
      <c r="D115" s="1">
        <f aca="true" t="shared" si="11" ref="D115:D131">IF(C115=0,"",C115/$G$7)</f>
      </c>
      <c r="E115" s="1">
        <f>IF(C115=0,"",C115/$G$8)</f>
      </c>
      <c r="F115" s="63">
        <f>IF(C115=0,"",C115/$C$6)</f>
      </c>
      <c r="G115" s="7" t="s">
        <v>134</v>
      </c>
    </row>
    <row r="116" spans="1:7" ht="12.75">
      <c r="A116" s="9">
        <v>4111</v>
      </c>
      <c r="B116" s="10" t="s">
        <v>80</v>
      </c>
      <c r="C116" s="6">
        <v>0</v>
      </c>
      <c r="D116" s="1">
        <f t="shared" si="11"/>
      </c>
      <c r="E116" s="1">
        <f aca="true" t="shared" si="12" ref="E116:E131">IF(C116=0,"",C116/$G$8)</f>
      </c>
      <c r="F116" s="63">
        <f aca="true" t="shared" si="13" ref="F116:F131">IF(C116=0,"",C116/$C$6)</f>
      </c>
      <c r="G116" s="7" t="s">
        <v>134</v>
      </c>
    </row>
    <row r="117" spans="1:7" ht="12.75">
      <c r="A117" s="9">
        <v>4112</v>
      </c>
      <c r="B117" s="10" t="s">
        <v>81</v>
      </c>
      <c r="C117" s="6">
        <v>0</v>
      </c>
      <c r="D117" s="1">
        <f t="shared" si="11"/>
      </c>
      <c r="E117" s="1">
        <f t="shared" si="12"/>
      </c>
      <c r="F117" s="63">
        <f t="shared" si="13"/>
      </c>
      <c r="G117" s="7" t="s">
        <v>134</v>
      </c>
    </row>
    <row r="118" spans="1:7" ht="12.75">
      <c r="A118" s="9">
        <v>4113</v>
      </c>
      <c r="B118" s="10" t="s">
        <v>82</v>
      </c>
      <c r="C118" s="6">
        <v>0</v>
      </c>
      <c r="D118" s="1">
        <f t="shared" si="11"/>
      </c>
      <c r="E118" s="1">
        <f t="shared" si="12"/>
      </c>
      <c r="F118" s="63">
        <f t="shared" si="13"/>
      </c>
      <c r="G118" s="7" t="s">
        <v>134</v>
      </c>
    </row>
    <row r="119" spans="1:7" ht="12.75">
      <c r="A119" s="9">
        <v>4114</v>
      </c>
      <c r="B119" s="10" t="s">
        <v>83</v>
      </c>
      <c r="C119" s="6">
        <v>0</v>
      </c>
      <c r="D119" s="1">
        <f t="shared" si="11"/>
      </c>
      <c r="E119" s="1">
        <f t="shared" si="12"/>
      </c>
      <c r="F119" s="63">
        <f t="shared" si="13"/>
      </c>
      <c r="G119" s="7" t="s">
        <v>134</v>
      </c>
    </row>
    <row r="120" spans="1:7" ht="12.75">
      <c r="A120" s="9">
        <v>4115</v>
      </c>
      <c r="B120" s="10" t="s">
        <v>84</v>
      </c>
      <c r="C120" s="6">
        <v>0</v>
      </c>
      <c r="D120" s="1">
        <f t="shared" si="11"/>
      </c>
      <c r="E120" s="1">
        <f t="shared" si="12"/>
      </c>
      <c r="F120" s="63">
        <f t="shared" si="13"/>
      </c>
      <c r="G120" s="7" t="s">
        <v>134</v>
      </c>
    </row>
    <row r="121" spans="1:7" ht="12.75">
      <c r="A121" s="9">
        <v>4116</v>
      </c>
      <c r="B121" s="10" t="s">
        <v>85</v>
      </c>
      <c r="C121" s="6">
        <v>0</v>
      </c>
      <c r="D121" s="1">
        <f t="shared" si="11"/>
      </c>
      <c r="E121" s="1">
        <f t="shared" si="12"/>
      </c>
      <c r="F121" s="63">
        <f t="shared" si="13"/>
      </c>
      <c r="G121" s="7" t="s">
        <v>134</v>
      </c>
    </row>
    <row r="122" spans="1:7" ht="12.75">
      <c r="A122" s="9">
        <v>4117</v>
      </c>
      <c r="B122" s="10" t="s">
        <v>126</v>
      </c>
      <c r="C122" s="6">
        <v>0</v>
      </c>
      <c r="D122" s="1">
        <f t="shared" si="11"/>
      </c>
      <c r="E122" s="1">
        <f t="shared" si="12"/>
      </c>
      <c r="F122" s="63">
        <f t="shared" si="13"/>
      </c>
      <c r="G122" s="7" t="s">
        <v>134</v>
      </c>
    </row>
    <row r="123" spans="1:7" ht="12.75">
      <c r="A123" s="9">
        <v>4118</v>
      </c>
      <c r="B123" s="10" t="s">
        <v>127</v>
      </c>
      <c r="C123" s="6">
        <v>0</v>
      </c>
      <c r="D123" s="1">
        <f t="shared" si="11"/>
      </c>
      <c r="E123" s="1">
        <f t="shared" si="12"/>
      </c>
      <c r="F123" s="63">
        <f t="shared" si="13"/>
      </c>
      <c r="G123" s="7" t="s">
        <v>134</v>
      </c>
    </row>
    <row r="124" spans="1:7" ht="12.75">
      <c r="A124" s="9">
        <v>4130</v>
      </c>
      <c r="B124" s="10" t="s">
        <v>86</v>
      </c>
      <c r="C124" s="6">
        <v>0</v>
      </c>
      <c r="D124" s="1">
        <f t="shared" si="11"/>
      </c>
      <c r="E124" s="1">
        <f t="shared" si="12"/>
      </c>
      <c r="F124" s="63">
        <f t="shared" si="13"/>
      </c>
      <c r="G124" s="7" t="s">
        <v>134</v>
      </c>
    </row>
    <row r="125" spans="1:7" ht="12.75">
      <c r="A125" s="9">
        <v>4131</v>
      </c>
      <c r="B125" s="10" t="s">
        <v>87</v>
      </c>
      <c r="C125" s="6">
        <v>0</v>
      </c>
      <c r="D125" s="1">
        <f t="shared" si="11"/>
      </c>
      <c r="E125" s="1">
        <f t="shared" si="12"/>
      </c>
      <c r="F125" s="63">
        <f t="shared" si="13"/>
      </c>
      <c r="G125" s="7" t="s">
        <v>134</v>
      </c>
    </row>
    <row r="126" spans="1:7" ht="12.75">
      <c r="A126" s="9">
        <v>4132</v>
      </c>
      <c r="B126" s="10" t="s">
        <v>88</v>
      </c>
      <c r="C126" s="6">
        <v>0</v>
      </c>
      <c r="D126" s="1">
        <f t="shared" si="11"/>
      </c>
      <c r="E126" s="1">
        <f t="shared" si="12"/>
      </c>
      <c r="F126" s="63">
        <f t="shared" si="13"/>
      </c>
      <c r="G126" s="7" t="s">
        <v>134</v>
      </c>
    </row>
    <row r="127" spans="1:7" ht="12.75">
      <c r="A127" s="9">
        <v>4133</v>
      </c>
      <c r="B127" s="10" t="s">
        <v>89</v>
      </c>
      <c r="C127" s="6">
        <v>0</v>
      </c>
      <c r="D127" s="1">
        <f t="shared" si="11"/>
      </c>
      <c r="E127" s="1">
        <f t="shared" si="12"/>
      </c>
      <c r="F127" s="63">
        <f t="shared" si="13"/>
      </c>
      <c r="G127" s="7" t="s">
        <v>134</v>
      </c>
    </row>
    <row r="128" spans="1:7" ht="12.75">
      <c r="A128" s="9">
        <v>4150</v>
      </c>
      <c r="B128" s="10" t="s">
        <v>90</v>
      </c>
      <c r="C128" s="6">
        <v>0</v>
      </c>
      <c r="D128" s="1">
        <f t="shared" si="11"/>
      </c>
      <c r="E128" s="1">
        <f t="shared" si="12"/>
      </c>
      <c r="F128" s="63">
        <f t="shared" si="13"/>
      </c>
      <c r="G128" s="7" t="s">
        <v>134</v>
      </c>
    </row>
    <row r="129" spans="1:7" ht="12.75">
      <c r="A129" s="9">
        <v>4151</v>
      </c>
      <c r="B129" s="10" t="s">
        <v>91</v>
      </c>
      <c r="C129" s="6">
        <v>0</v>
      </c>
      <c r="D129" s="1">
        <f t="shared" si="11"/>
      </c>
      <c r="E129" s="1">
        <f t="shared" si="12"/>
      </c>
      <c r="F129" s="63">
        <f t="shared" si="13"/>
      </c>
      <c r="G129" s="7" t="s">
        <v>134</v>
      </c>
    </row>
    <row r="130" spans="1:7" ht="12.75">
      <c r="A130" s="9">
        <v>4152</v>
      </c>
      <c r="B130" s="10" t="s">
        <v>92</v>
      </c>
      <c r="C130" s="6">
        <v>0</v>
      </c>
      <c r="D130" s="1">
        <f t="shared" si="11"/>
      </c>
      <c r="E130" s="1">
        <f t="shared" si="12"/>
      </c>
      <c r="F130" s="63">
        <f t="shared" si="13"/>
      </c>
      <c r="G130" s="7" t="s">
        <v>134</v>
      </c>
    </row>
    <row r="131" spans="1:7" ht="12.75">
      <c r="A131" s="9">
        <v>4153</v>
      </c>
      <c r="B131" s="10" t="s">
        <v>93</v>
      </c>
      <c r="C131" s="6">
        <v>0</v>
      </c>
      <c r="D131" s="1">
        <f t="shared" si="11"/>
      </c>
      <c r="E131" s="1">
        <f t="shared" si="12"/>
      </c>
      <c r="F131" s="63">
        <f t="shared" si="13"/>
      </c>
      <c r="G131" s="7" t="s">
        <v>134</v>
      </c>
    </row>
    <row r="132" spans="1:7" ht="13.5" thickBot="1">
      <c r="A132" s="31">
        <v>4000</v>
      </c>
      <c r="B132" s="32" t="s">
        <v>117</v>
      </c>
      <c r="C132" s="33">
        <f>SUM(C115:C131)</f>
        <v>0</v>
      </c>
      <c r="D132" s="36">
        <f>SUM(D115:D131)</f>
        <v>0</v>
      </c>
      <c r="E132" s="36">
        <f>SUM(E115:E131)</f>
        <v>0</v>
      </c>
      <c r="F132" s="65">
        <f>C132/$C$149</f>
        <v>0</v>
      </c>
      <c r="G132" s="35"/>
    </row>
    <row r="133" spans="1:7" ht="13.5" thickTop="1">
      <c r="A133" s="25">
        <v>5000</v>
      </c>
      <c r="B133" s="26" t="s">
        <v>118</v>
      </c>
      <c r="C133" s="27"/>
      <c r="D133" s="28"/>
      <c r="E133" s="28"/>
      <c r="F133" s="29"/>
      <c r="G133" s="30"/>
    </row>
    <row r="134" spans="1:7" ht="12.75">
      <c r="A134" s="9">
        <v>5110</v>
      </c>
      <c r="B134" s="10" t="s">
        <v>94</v>
      </c>
      <c r="C134" s="6">
        <v>0</v>
      </c>
      <c r="D134" s="1">
        <f aca="true" t="shared" si="14" ref="D134:D140">IF(C134=0,"",C134/$G$7)</f>
      </c>
      <c r="E134" s="1">
        <f>IF(C134=0,"",C134/$G$8)</f>
      </c>
      <c r="F134" s="63">
        <f>IF(C134=0,"",C134/$C$6)</f>
      </c>
      <c r="G134" s="7" t="s">
        <v>134</v>
      </c>
    </row>
    <row r="135" spans="1:7" ht="12.75">
      <c r="A135" s="9">
        <v>5111</v>
      </c>
      <c r="B135" s="10" t="s">
        <v>124</v>
      </c>
      <c r="C135" s="6">
        <v>0</v>
      </c>
      <c r="D135" s="1">
        <f t="shared" si="14"/>
      </c>
      <c r="E135" s="1">
        <f aca="true" t="shared" si="15" ref="E135:E140">IF(C135=0,"",C135/$G$8)</f>
      </c>
      <c r="F135" s="63">
        <f aca="true" t="shared" si="16" ref="F135:F140">IF(C135=0,"",C135/$C$6)</f>
      </c>
      <c r="G135" s="7" t="s">
        <v>134</v>
      </c>
    </row>
    <row r="136" spans="1:7" ht="12.75">
      <c r="A136" s="9">
        <v>5112</v>
      </c>
      <c r="B136" s="10" t="s">
        <v>125</v>
      </c>
      <c r="C136" s="6">
        <v>0</v>
      </c>
      <c r="D136" s="1">
        <f t="shared" si="14"/>
      </c>
      <c r="E136" s="1">
        <f t="shared" si="15"/>
      </c>
      <c r="F136" s="63">
        <f t="shared" si="16"/>
      </c>
      <c r="G136" s="7" t="s">
        <v>134</v>
      </c>
    </row>
    <row r="137" spans="1:7" ht="12.75">
      <c r="A137" s="9">
        <v>5118</v>
      </c>
      <c r="B137" s="10" t="s">
        <v>95</v>
      </c>
      <c r="C137" s="6">
        <v>0</v>
      </c>
      <c r="D137" s="1">
        <f t="shared" si="14"/>
      </c>
      <c r="E137" s="1">
        <f t="shared" si="15"/>
      </c>
      <c r="F137" s="63">
        <f t="shared" si="16"/>
      </c>
      <c r="G137" s="7" t="s">
        <v>134</v>
      </c>
    </row>
    <row r="138" spans="1:7" ht="12.75">
      <c r="A138" s="9">
        <v>5119</v>
      </c>
      <c r="B138" s="10" t="s">
        <v>96</v>
      </c>
      <c r="C138" s="6">
        <v>0</v>
      </c>
      <c r="D138" s="1">
        <f t="shared" si="14"/>
      </c>
      <c r="E138" s="1">
        <f t="shared" si="15"/>
      </c>
      <c r="F138" s="63">
        <f t="shared" si="16"/>
      </c>
      <c r="G138" s="7" t="s">
        <v>134</v>
      </c>
    </row>
    <row r="139" spans="1:7" ht="12.75">
      <c r="A139" s="9">
        <v>5120</v>
      </c>
      <c r="B139" s="10" t="s">
        <v>97</v>
      </c>
      <c r="C139" s="6">
        <v>0</v>
      </c>
      <c r="D139" s="1">
        <f t="shared" si="14"/>
      </c>
      <c r="E139" s="1">
        <f t="shared" si="15"/>
      </c>
      <c r="F139" s="63">
        <f t="shared" si="16"/>
      </c>
      <c r="G139" s="7" t="s">
        <v>134</v>
      </c>
    </row>
    <row r="140" spans="1:7" ht="12.75">
      <c r="A140" s="9">
        <v>5121</v>
      </c>
      <c r="B140" s="10" t="s">
        <v>98</v>
      </c>
      <c r="C140" s="6">
        <v>0</v>
      </c>
      <c r="D140" s="1">
        <f t="shared" si="14"/>
      </c>
      <c r="E140" s="1">
        <f t="shared" si="15"/>
      </c>
      <c r="F140" s="63">
        <f t="shared" si="16"/>
      </c>
      <c r="G140" s="7" t="s">
        <v>134</v>
      </c>
    </row>
    <row r="141" spans="1:7" ht="13.5" thickBot="1">
      <c r="A141" s="31">
        <v>5000</v>
      </c>
      <c r="B141" s="32" t="s">
        <v>119</v>
      </c>
      <c r="C141" s="33">
        <f>SUM(C134:C140)</f>
        <v>0</v>
      </c>
      <c r="D141" s="36">
        <f>SUM(D134:D140)</f>
        <v>0</v>
      </c>
      <c r="E141" s="36">
        <f>SUM(E134:E140)</f>
        <v>0</v>
      </c>
      <c r="F141" s="65">
        <f>C141/$C$149</f>
        <v>0</v>
      </c>
      <c r="G141" s="35"/>
    </row>
    <row r="142" spans="1:7" ht="13.5" thickTop="1">
      <c r="A142" s="25">
        <v>6000</v>
      </c>
      <c r="B142" s="26" t="s">
        <v>120</v>
      </c>
      <c r="C142" s="27"/>
      <c r="D142" s="28"/>
      <c r="E142" s="28"/>
      <c r="F142" s="29"/>
      <c r="G142" s="30"/>
    </row>
    <row r="143" spans="1:7" ht="12.75">
      <c r="A143" s="9">
        <v>6103</v>
      </c>
      <c r="B143" s="10" t="s">
        <v>99</v>
      </c>
      <c r="C143" s="6">
        <v>0</v>
      </c>
      <c r="D143" s="1">
        <f>IF(C143=0,"",C143/$G$7)</f>
      </c>
      <c r="E143" s="1">
        <f>IF(C143=0,"",C143/$G$8)</f>
      </c>
      <c r="F143" s="63">
        <f>IF(C143=0,"",C143/$C$6)</f>
      </c>
      <c r="G143" s="7" t="s">
        <v>134</v>
      </c>
    </row>
    <row r="144" spans="1:7" ht="12.75">
      <c r="A144" s="9">
        <v>6110</v>
      </c>
      <c r="B144" s="10" t="s">
        <v>100</v>
      </c>
      <c r="C144" s="6">
        <v>0</v>
      </c>
      <c r="D144" s="1">
        <f>IF(C144=0,"",C144/$G$7)</f>
      </c>
      <c r="E144" s="1">
        <f>IF(C144=0,"",C144/$G$8)</f>
      </c>
      <c r="F144" s="63">
        <f>IF(C144=0,"",C144/$C$6)</f>
      </c>
      <c r="G144" s="7" t="s">
        <v>134</v>
      </c>
    </row>
    <row r="145" spans="1:7" ht="12.75">
      <c r="A145" s="9">
        <v>6119</v>
      </c>
      <c r="B145" s="10" t="s">
        <v>101</v>
      </c>
      <c r="C145" s="6">
        <v>0</v>
      </c>
      <c r="D145" s="1">
        <f>IF(C145=0,"",C145/$G$7)</f>
      </c>
      <c r="E145" s="1">
        <f>IF(C145=0,"",C145/$G$8)</f>
      </c>
      <c r="F145" s="63">
        <f>IF(C145=0,"",C145/$C$6)</f>
      </c>
      <c r="G145" s="7" t="s">
        <v>134</v>
      </c>
    </row>
    <row r="146" spans="1:7" ht="12.75">
      <c r="A146" s="9">
        <v>6120</v>
      </c>
      <c r="B146" s="10" t="s">
        <v>102</v>
      </c>
      <c r="C146" s="6">
        <v>0</v>
      </c>
      <c r="D146" s="1">
        <f>IF(C146=0,"",C146/$G$7)</f>
      </c>
      <c r="E146" s="1">
        <f>IF(C146=0,"",C146/$G$8)</f>
      </c>
      <c r="F146" s="63">
        <f>IF(C146=0,"",C146/$C$6)</f>
      </c>
      <c r="G146" s="7" t="s">
        <v>134</v>
      </c>
    </row>
    <row r="147" spans="1:7" ht="12.75">
      <c r="A147" s="9">
        <v>6121</v>
      </c>
      <c r="B147" s="10" t="s">
        <v>103</v>
      </c>
      <c r="C147" s="6">
        <v>0</v>
      </c>
      <c r="D147" s="1">
        <f>IF(C147=0,"",C147/$G$7)</f>
      </c>
      <c r="E147" s="1">
        <f>IF(C147=0,"",C147/$G$8)</f>
      </c>
      <c r="F147" s="63">
        <f>IF(C147=0,"",C147/$C$6)</f>
      </c>
      <c r="G147" s="7" t="s">
        <v>134</v>
      </c>
    </row>
    <row r="148" spans="1:7" ht="13.5" thickBot="1">
      <c r="A148" s="31">
        <v>6000</v>
      </c>
      <c r="B148" s="32" t="s">
        <v>121</v>
      </c>
      <c r="C148" s="33">
        <f>SUM(C143:C147)</f>
        <v>0</v>
      </c>
      <c r="D148" s="36">
        <f>SUM(D143:D147)</f>
        <v>0</v>
      </c>
      <c r="E148" s="36">
        <f>SUM(E143:E147)</f>
        <v>0</v>
      </c>
      <c r="F148" s="65">
        <f>C148/$C$149</f>
        <v>0</v>
      </c>
      <c r="G148" s="35"/>
    </row>
    <row r="149" spans="1:7" ht="14.25" thickBot="1" thickTop="1">
      <c r="A149" s="38"/>
      <c r="B149" s="32" t="s">
        <v>150</v>
      </c>
      <c r="C149" s="39">
        <f>C44+C89+C113+C132+C141+C148</f>
        <v>10946387.93</v>
      </c>
      <c r="D149" s="40">
        <f>D44+D89+D113+D132+D141+D148</f>
        <v>73.42922260085597</v>
      </c>
      <c r="E149" s="40">
        <f>E44+E89+E113+E132+E141+E148</f>
        <v>65.5700059302033</v>
      </c>
      <c r="F149" s="37">
        <f>C149/$C$149</f>
        <v>1</v>
      </c>
      <c r="G149" s="35"/>
    </row>
    <row r="150" spans="1:7" ht="13.5" thickTop="1">
      <c r="A150" s="25">
        <v>7000</v>
      </c>
      <c r="B150" s="26" t="s">
        <v>148</v>
      </c>
      <c r="C150" s="27"/>
      <c r="D150" s="28"/>
      <c r="E150" s="28"/>
      <c r="F150" s="29"/>
      <c r="G150" s="30"/>
    </row>
    <row r="151" spans="1:7" ht="12.75">
      <c r="A151" s="9">
        <v>7110</v>
      </c>
      <c r="B151" s="10"/>
      <c r="C151" s="6">
        <v>0</v>
      </c>
      <c r="D151" s="1">
        <f aca="true" t="shared" si="17" ref="D151:D159">IF(C151=0,"",C151/$G$7)</f>
      </c>
      <c r="E151" s="1">
        <f>IF(C151=0,"",C151/$G$8)</f>
      </c>
      <c r="F151" s="63">
        <f>IF(C151=0,"",C151/$C$6)</f>
      </c>
      <c r="G151" s="15"/>
    </row>
    <row r="152" spans="1:7" ht="12.75">
      <c r="A152" s="9">
        <v>7120</v>
      </c>
      <c r="B152" s="12"/>
      <c r="C152" s="6">
        <v>0</v>
      </c>
      <c r="D152" s="1">
        <f t="shared" si="17"/>
      </c>
      <c r="E152" s="1">
        <f aca="true" t="shared" si="18" ref="E152:E159">IF(C152=0,"",C152/$G$8)</f>
      </c>
      <c r="F152" s="63">
        <f aca="true" t="shared" si="19" ref="F152:F159">IF(C152=0,"",C152/$C$6)</f>
      </c>
      <c r="G152" s="15"/>
    </row>
    <row r="153" spans="1:7" ht="12.75">
      <c r="A153" s="9">
        <v>7130</v>
      </c>
      <c r="B153" s="11"/>
      <c r="C153" s="6">
        <v>0</v>
      </c>
      <c r="D153" s="1">
        <f t="shared" si="17"/>
      </c>
      <c r="E153" s="1">
        <f t="shared" si="18"/>
      </c>
      <c r="F153" s="63">
        <f t="shared" si="19"/>
      </c>
      <c r="G153" s="13"/>
    </row>
    <row r="154" spans="1:7" ht="12.75">
      <c r="A154" s="9">
        <v>7140</v>
      </c>
      <c r="B154" s="11" t="s">
        <v>152</v>
      </c>
      <c r="C154" s="6">
        <v>0</v>
      </c>
      <c r="D154" s="1">
        <f t="shared" si="17"/>
      </c>
      <c r="E154" s="1">
        <f t="shared" si="18"/>
      </c>
      <c r="F154" s="63">
        <f t="shared" si="19"/>
      </c>
      <c r="G154" s="13"/>
    </row>
    <row r="155" spans="1:7" ht="12.75">
      <c r="A155" s="9">
        <v>7150</v>
      </c>
      <c r="B155" s="11" t="s">
        <v>152</v>
      </c>
      <c r="C155" s="6">
        <v>0</v>
      </c>
      <c r="D155" s="1">
        <f t="shared" si="17"/>
      </c>
      <c r="E155" s="1">
        <f t="shared" si="18"/>
      </c>
      <c r="F155" s="63">
        <f t="shared" si="19"/>
      </c>
      <c r="G155" s="13"/>
    </row>
    <row r="156" spans="1:7" ht="12.75">
      <c r="A156" s="9">
        <v>7160</v>
      </c>
      <c r="B156" s="11" t="s">
        <v>152</v>
      </c>
      <c r="C156" s="6">
        <v>0</v>
      </c>
      <c r="D156" s="1">
        <f t="shared" si="17"/>
      </c>
      <c r="E156" s="1">
        <f t="shared" si="18"/>
      </c>
      <c r="F156" s="63">
        <f t="shared" si="19"/>
      </c>
      <c r="G156" s="13"/>
    </row>
    <row r="157" spans="1:7" ht="12.75">
      <c r="A157" s="9">
        <v>7170</v>
      </c>
      <c r="B157" s="11" t="s">
        <v>152</v>
      </c>
      <c r="C157" s="6">
        <v>0</v>
      </c>
      <c r="D157" s="1">
        <f t="shared" si="17"/>
      </c>
      <c r="E157" s="1">
        <f t="shared" si="18"/>
      </c>
      <c r="F157" s="63">
        <f t="shared" si="19"/>
      </c>
      <c r="G157" s="13"/>
    </row>
    <row r="158" spans="1:7" ht="12.75">
      <c r="A158" s="9">
        <v>7180</v>
      </c>
      <c r="B158" s="11" t="s">
        <v>152</v>
      </c>
      <c r="C158" s="6">
        <v>0</v>
      </c>
      <c r="D158" s="1">
        <f t="shared" si="17"/>
      </c>
      <c r="E158" s="1">
        <f t="shared" si="18"/>
      </c>
      <c r="F158" s="63">
        <f t="shared" si="19"/>
      </c>
      <c r="G158" s="13"/>
    </row>
    <row r="159" spans="1:7" ht="15.75" customHeight="1">
      <c r="A159" s="9">
        <v>7190</v>
      </c>
      <c r="B159" s="12"/>
      <c r="C159" s="6">
        <v>0</v>
      </c>
      <c r="D159" s="1">
        <f t="shared" si="17"/>
      </c>
      <c r="E159" s="1">
        <f t="shared" si="18"/>
      </c>
      <c r="F159" s="63">
        <f t="shared" si="19"/>
      </c>
      <c r="G159" s="13"/>
    </row>
    <row r="160" spans="1:7" ht="13.5" thickBot="1">
      <c r="A160" s="31">
        <v>7000</v>
      </c>
      <c r="B160" s="32" t="s">
        <v>151</v>
      </c>
      <c r="C160" s="41">
        <f>SUM(C151:C159)</f>
        <v>0</v>
      </c>
      <c r="D160" s="42">
        <f>SUM(D151:D153)</f>
        <v>0</v>
      </c>
      <c r="E160" s="42">
        <f>SUM(E151:E153)</f>
        <v>0</v>
      </c>
      <c r="F160" s="67">
        <f>C160/$C$149</f>
        <v>0</v>
      </c>
      <c r="G160" s="35"/>
    </row>
    <row r="161" spans="1:7" ht="13.5" thickTop="1">
      <c r="A161" s="9"/>
      <c r="B161" s="10"/>
      <c r="C161" s="5"/>
      <c r="D161" s="2"/>
      <c r="E161" s="2"/>
      <c r="F161" s="3"/>
      <c r="G161" s="7"/>
    </row>
    <row r="162" spans="1:7" s="49" customFormat="1" ht="20.25" customHeight="1" thickBot="1">
      <c r="A162" s="43"/>
      <c r="B162" s="44" t="s">
        <v>149</v>
      </c>
      <c r="C162" s="45">
        <v>11500000</v>
      </c>
      <c r="D162" s="46">
        <f>SUM(D44,D89,D113,D132,D141,D148,D160)</f>
        <v>73.42922260085597</v>
      </c>
      <c r="E162" s="46">
        <f>SUM(E44,E89,E113,E132,E141,E148,E160)</f>
        <v>65.5700059302033</v>
      </c>
      <c r="F162" s="47">
        <f>SUM(F44,F89,F113,F132,F141,F148,F160)</f>
        <v>1.0000000000000002</v>
      </c>
      <c r="G162" s="48"/>
    </row>
    <row r="163" spans="1:7" s="49" customFormat="1" ht="20.25" customHeight="1" thickBot="1" thickTop="1">
      <c r="A163" s="50"/>
      <c r="B163" s="51" t="s">
        <v>160</v>
      </c>
      <c r="C163" s="52">
        <f>C162-C149</f>
        <v>553612.0700000003</v>
      </c>
      <c r="D163" s="53"/>
      <c r="E163" s="53"/>
      <c r="F163" s="54"/>
      <c r="G163" s="55"/>
    </row>
    <row r="164" ht="12.75">
      <c r="G164" s="8"/>
    </row>
    <row r="165" ht="12.75">
      <c r="G165" s="8"/>
    </row>
    <row r="166" ht="12.75">
      <c r="G166" s="8"/>
    </row>
    <row r="167" ht="12.75">
      <c r="G167" s="8"/>
    </row>
    <row r="168" ht="12.75">
      <c r="G168" s="8"/>
    </row>
    <row r="169" ht="12.75">
      <c r="G169" s="8"/>
    </row>
    <row r="170" ht="12.75">
      <c r="G170" s="8"/>
    </row>
    <row r="171" ht="12.75">
      <c r="G171" s="8"/>
    </row>
    <row r="172" ht="12.75">
      <c r="G172" s="8"/>
    </row>
    <row r="173" ht="12.75">
      <c r="G173" s="8"/>
    </row>
    <row r="174" ht="12.75">
      <c r="G174" s="8"/>
    </row>
    <row r="175" ht="12.75">
      <c r="G175" s="8"/>
    </row>
    <row r="176" ht="12.75">
      <c r="G176" s="8"/>
    </row>
    <row r="177" ht="12.75">
      <c r="G177" s="8"/>
    </row>
    <row r="178" ht="12.75">
      <c r="G178" s="8"/>
    </row>
    <row r="179" ht="12.75">
      <c r="G179" s="8"/>
    </row>
    <row r="180" ht="12.75">
      <c r="G180" s="8"/>
    </row>
    <row r="181" ht="12.75">
      <c r="G181" s="8"/>
    </row>
    <row r="182" ht="12.75">
      <c r="G182" s="8"/>
    </row>
    <row r="183" ht="12.75">
      <c r="G183" s="8"/>
    </row>
    <row r="184" ht="12.75">
      <c r="G184" s="8"/>
    </row>
    <row r="185" ht="12.75">
      <c r="G185" s="8"/>
    </row>
    <row r="186" ht="12.75">
      <c r="G186" s="8"/>
    </row>
    <row r="187" ht="12.75">
      <c r="G187" s="8"/>
    </row>
    <row r="188" ht="12.75">
      <c r="G188" s="8"/>
    </row>
    <row r="189" ht="12.75">
      <c r="G189" s="8"/>
    </row>
    <row r="190" ht="12.75">
      <c r="G190" s="8"/>
    </row>
    <row r="191" ht="12.75">
      <c r="G191" s="8"/>
    </row>
    <row r="192" ht="12.75">
      <c r="G192" s="8"/>
    </row>
    <row r="193" ht="12.75">
      <c r="G193" s="8"/>
    </row>
    <row r="194" ht="12.75">
      <c r="G194" s="8"/>
    </row>
    <row r="195" ht="12.75">
      <c r="G195" s="8"/>
    </row>
    <row r="196" ht="12.75">
      <c r="G196" s="8"/>
    </row>
    <row r="197" ht="12.75">
      <c r="G197" s="8"/>
    </row>
    <row r="198" ht="12.75">
      <c r="G198" s="8"/>
    </row>
    <row r="199" ht="12.75">
      <c r="G199" s="8"/>
    </row>
  </sheetData>
  <sheetProtection/>
  <mergeCells count="4">
    <mergeCell ref="A1:G1"/>
    <mergeCell ref="A3:G3"/>
    <mergeCell ref="A4:G4"/>
    <mergeCell ref="A5:G5"/>
  </mergeCells>
  <printOptions/>
  <pageMargins left="0.66" right="0.25" top="1" bottom="1" header="0.5" footer="0.5"/>
  <pageSetup fitToHeight="4" horizontalDpi="300" verticalDpi="300" orientation="portrait" scale="80" r:id="rId3"/>
  <headerFooter alignWithMargins="0">
    <oddFooter>&amp;L&amp;P&amp;C
&amp;R&amp;F</oddFooter>
  </headerFooter>
  <rowBreaks count="3" manualBreakCount="3">
    <brk id="44" max="255" man="1"/>
    <brk id="89" max="255" man="1"/>
    <brk id="13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Zayn Ali</dc:creator>
  <cp:keywords/>
  <dc:description/>
  <cp:lastModifiedBy>Zayn Ali</cp:lastModifiedBy>
  <cp:lastPrinted>2012-08-17T21:24:31Z</cp:lastPrinted>
  <dcterms:created xsi:type="dcterms:W3CDTF">1998-10-14T14:11:11Z</dcterms:created>
  <dcterms:modified xsi:type="dcterms:W3CDTF">2017-10-03T20:19:51Z</dcterms:modified>
  <cp:category/>
  <cp:version/>
  <cp:contentType/>
  <cp:contentStatus/>
</cp:coreProperties>
</file>